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3 - Brno, ZŠ Sirotkov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Brno, ZŠ Sirotkova'!$C$128:$K$204</definedName>
    <definedName name="_xlnm.Print_Area" localSheetId="1">'03 - Brno, ZŠ Sirotkova'!$C$4:$J$76,'03 - Brno, ZŠ Sirotkova'!$C$116:$J$204</definedName>
    <definedName name="_xlnm.Print_Titles" localSheetId="1">'03 - Brno, ZŠ Sirotkova'!$128:$128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BK204"/>
  <c r="J204"/>
  <c r="BK203"/>
  <c r="J203"/>
  <c r="BK202"/>
  <c r="J202"/>
  <c r="BK201"/>
  <c r="J201"/>
  <c r="BK199"/>
  <c r="J199"/>
  <c r="BK198"/>
  <c r="J198"/>
  <c r="BK197"/>
  <c r="J197"/>
  <c r="BK194"/>
  <c r="J194"/>
  <c r="BK193"/>
  <c r="J193"/>
  <c r="BK192"/>
  <c r="J192"/>
  <c r="BK191"/>
  <c r="J191"/>
  <c r="BK190"/>
  <c r="J190"/>
  <c r="BK188"/>
  <c r="J188"/>
  <c r="BK187"/>
  <c r="J187"/>
  <c r="BK185"/>
  <c r="J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3"/>
  <c r="J173"/>
  <c r="BK172"/>
  <c r="J172"/>
  <c r="BK169"/>
  <c r="J169"/>
  <c r="BK168"/>
  <c r="J168"/>
  <c r="BK167"/>
  <c r="J167"/>
  <c r="BK166"/>
  <c r="J166"/>
  <c r="BK164"/>
  <c r="J164"/>
  <c r="BK163"/>
  <c r="J163"/>
  <c r="BK162"/>
  <c r="J162"/>
  <c r="BK161"/>
  <c r="J161"/>
  <c r="BK160"/>
  <c r="J160"/>
  <c r="BK159"/>
  <c r="J159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8"/>
  <c r="J138"/>
  <c r="BK137"/>
  <c r="J137"/>
  <c r="BK136"/>
  <c r="J136"/>
  <c r="BK135"/>
  <c r="J135"/>
  <c r="BK134"/>
  <c r="J134"/>
  <c r="BK133"/>
  <c r="J133"/>
  <c r="BK132"/>
  <c r="J132"/>
  <c i="1" r="AS94"/>
  <c i="2" l="1" r="BK131"/>
  <c r="J131"/>
  <c r="J98"/>
  <c r="P131"/>
  <c r="R131"/>
  <c r="T131"/>
  <c r="BK139"/>
  <c r="J139"/>
  <c r="J99"/>
  <c r="P139"/>
  <c r="R139"/>
  <c r="T139"/>
  <c r="BK158"/>
  <c r="J158"/>
  <c r="J100"/>
  <c r="P158"/>
  <c r="R158"/>
  <c r="T158"/>
  <c r="BK165"/>
  <c r="J165"/>
  <c r="J101"/>
  <c r="P165"/>
  <c r="R165"/>
  <c r="T165"/>
  <c r="BK171"/>
  <c r="J171"/>
  <c r="J103"/>
  <c r="P171"/>
  <c r="R171"/>
  <c r="T171"/>
  <c r="BK174"/>
  <c r="J174"/>
  <c r="J104"/>
  <c r="P174"/>
  <c r="R174"/>
  <c r="T174"/>
  <c r="BK186"/>
  <c r="J186"/>
  <c r="J105"/>
  <c r="P186"/>
  <c r="R186"/>
  <c r="T186"/>
  <c r="BK189"/>
  <c r="J189"/>
  <c r="J106"/>
  <c r="P189"/>
  <c r="R189"/>
  <c r="T189"/>
  <c r="BK196"/>
  <c r="J196"/>
  <c r="J108"/>
  <c r="P196"/>
  <c r="R196"/>
  <c r="T196"/>
  <c r="BK200"/>
  <c r="J200"/>
  <c r="J109"/>
  <c r="P200"/>
  <c r="R200"/>
  <c r="T200"/>
  <c r="E85"/>
  <c r="J89"/>
  <c r="F91"/>
  <c r="J91"/>
  <c r="F92"/>
  <c r="J92"/>
  <c r="BE132"/>
  <c r="BE133"/>
  <c r="BE134"/>
  <c r="BE135"/>
  <c r="BE136"/>
  <c r="BE137"/>
  <c r="BE138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9"/>
  <c r="BE160"/>
  <c r="BE161"/>
  <c r="BE162"/>
  <c r="BE163"/>
  <c r="BE164"/>
  <c r="BE166"/>
  <c r="BE167"/>
  <c r="BE168"/>
  <c r="BE169"/>
  <c r="BE172"/>
  <c r="BE173"/>
  <c r="BE175"/>
  <c r="BE176"/>
  <c r="BE177"/>
  <c r="BE178"/>
  <c r="BE179"/>
  <c r="BE180"/>
  <c r="BE181"/>
  <c r="BE182"/>
  <c r="BE183"/>
  <c r="BE184"/>
  <c r="BE185"/>
  <c r="BE187"/>
  <c r="BE188"/>
  <c r="BE190"/>
  <c r="BE191"/>
  <c r="BE192"/>
  <c r="BE193"/>
  <c r="BE194"/>
  <c r="BE197"/>
  <c r="BE198"/>
  <c r="BE199"/>
  <c r="BE201"/>
  <c r="BE202"/>
  <c r="BE203"/>
  <c r="BE204"/>
  <c r="F34"/>
  <c i="1" r="BA95"/>
  <c r="BA94"/>
  <c r="W30"/>
  <c i="2" r="J34"/>
  <c i="1" r="AW95"/>
  <c i="2" r="F35"/>
  <c i="1" r="BB95"/>
  <c r="BB94"/>
  <c r="W31"/>
  <c i="2" r="F36"/>
  <c i="1" r="BC95"/>
  <c r="BC94"/>
  <c r="W32"/>
  <c i="2" r="F37"/>
  <c i="1" r="BD95"/>
  <c r="BD94"/>
  <c r="W33"/>
  <c i="2" l="1" r="T195"/>
  <c r="R195"/>
  <c r="P195"/>
  <c r="T170"/>
  <c r="R170"/>
  <c r="P170"/>
  <c r="T130"/>
  <c r="T129"/>
  <c r="R130"/>
  <c r="R129"/>
  <c r="P130"/>
  <c r="P129"/>
  <c i="1" r="AU95"/>
  <c i="2" r="BK130"/>
  <c r="J130"/>
  <c r="J97"/>
  <c r="BK170"/>
  <c r="J170"/>
  <c r="J102"/>
  <c r="BK195"/>
  <c r="J195"/>
  <c r="J107"/>
  <c i="1" r="AU94"/>
  <c r="AW94"/>
  <c r="AK30"/>
  <c r="AX94"/>
  <c r="AY94"/>
  <c i="2" r="F33"/>
  <c i="1" r="AZ95"/>
  <c r="AZ94"/>
  <c r="W29"/>
  <c i="2" r="J33"/>
  <c i="1" r="AV95"/>
  <c r="AT95"/>
  <c i="2" l="1" r="BK129"/>
  <c r="J129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<sst xmlns="http://schemas.openxmlformats.org/spreadsheetml/2006/main">
  <si>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</si>
  <si>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</si>
  <si>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</si>
  <si>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</si>
  <si>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</si>
  <si>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{eff7ffc9-545b-429d-af91-2781e944f876}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</si>
  <si>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</si>
  <si>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</si>
  <si>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</si>
  <si>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</si>
  <si>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</si>
  <si>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</si>
  <si>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</si>
  <si>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</si>
  <si>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</si>
  <si>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</si>
  <si>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</si>
  <si>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FVE Brno</t>
  </si>
  <si>
    <t>KSO:</t>
  </si>
  <si>
    <t>CC-CZ:</t>
  </si>
  <si>
    <t>Místo:</t>
  </si>
  <si>
    <t xml:space="preserve"> </t>
  </si>
  <si>
    <t>Datum:</t>
  </si>
  <si>
    <t>17. 8. 2021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</si>
  <si>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</si>
  <si>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</si>
  <si>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</si>
  <si>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</si>
  <si>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</si>
  <si>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</si>
  <si>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</si>
  <si>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</si>
  <si>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</si>
  <si>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</si>
  <si>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</si>
  <si>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</si>
  <si>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</si>
  <si>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</si>
  <si>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</si>
  <si>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</si>
  <si>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</si>
  <si>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</si>
  <si>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</si>
  <si>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</si>
  <si>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</si>
  <si>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</si>
  <si>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</si>
  <si>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</si>
  <si>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</si>
  <si>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</si>
  <si>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</si>
  <si>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</si>
  <si>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</si>
  <si>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</si>
  <si>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</si>
  <si>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</si>
  <si>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</si>
  <si>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</si>
  <si>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</si>
  <si>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</si>
  <si>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</si>
  <si>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</si>
  <si>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</si>
  <si>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</si>
  <si>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</si>
  <si>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</si>
  <si>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</si>
  <si>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</si>
  <si>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</si>
  <si>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</si>
  <si>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</si>
  <si>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</si>
  <si>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</si>
  <si>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</si>
  <si>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</si>
  <si>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</si>
  <si>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</si>
  <si>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</si>
  <si>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</si>
  <si>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Brno, ZŠ Sirotkova</t>
  </si>
  <si>
    <t>STA</t>
  </si>
  <si>
    <t>1</t>
  </si>
  <si>
    <t>{9cd4d9b8-0a15-4851-a03b-d04b26d8c9d7}</t>
  </si>
  <si>
    <t>2</t>
  </si>
  <si>
    <t>KRYCÍ LIST SOUPISU PRACÍ</t>
  </si>
  <si>
    <t>Objekt:</t>
  </si>
  <si>
    <t>03 - Brno, ZŠ Sirotkova</t>
  </si>
  <si>
    <t>REKAPITULACE ČLENĚNÍ SOUPISU PRACÍ</t>
  </si>
  <si>
    <t>Kód dílu - Popis</t>
  </si>
  <si>
    <t>Cena celkem [CZK]</t>
  </si>
  <si>
    <t>Náklady ze soupisu prací</t>
  </si>
  <si>
    <t>-1</t>
  </si>
  <si>
    <t>N00 - Hlavní technologické instalace</t>
  </si>
  <si>
    <t xml:space="preserve">    N01 - Technologie FVE</t>
  </si>
  <si>
    <t xml:space="preserve">    21-M - Elektromontáže</t>
  </si>
  <si>
    <t xml:space="preserve">    741 - Elektroinstalace - silnoproud</t>
  </si>
  <si>
    <t>751 - Kabelové žlaby</t>
  </si>
  <si>
    <t>M - Práce a dodávky M</t>
  </si>
  <si>
    <t xml:space="preserve">    21-M.4 - Kabeláž</t>
  </si>
  <si>
    <t xml:space="preserve">    22-M - Montáže technologických zařízení pro dopravní stavby</t>
  </si>
  <si>
    <t xml:space="preserve">    58-M - Revize vyhrazených technických zařízení</t>
  </si>
  <si>
    <t xml:space="preserve">    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</si>
  <si>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</si>
  <si>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</si>
  <si>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</si>
  <si>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</si>
  <si>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</si>
  <si>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</si>
  <si>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</si>
  <si>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</si>
  <si>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</si>
  <si>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</si>
  <si>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</si>
  <si>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</si>
  <si>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</si>
  <si>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</si>
  <si>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</si>
  <si>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</si>
  <si>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</si>
  <si>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Hlavní technologické instalace</t>
  </si>
  <si>
    <t>4</t>
  </si>
  <si>
    <t>ROZPOCET</t>
  </si>
  <si>
    <t>N01</t>
  </si>
  <si>
    <t>Technologie FVE</t>
  </si>
  <si>
    <t>K</t>
  </si>
  <si>
    <t>R_000001</t>
  </si>
  <si>
    <t>Montáž FV panelu na konstrukci, vč. upevnění a zapojení</t>
  </si>
  <si>
    <t>kus</t>
  </si>
  <si>
    <t>512</t>
  </si>
  <si>
    <t>1230734135</t>
  </si>
  <si>
    <t>M</t>
  </si>
  <si>
    <t>R_000002</t>
  </si>
  <si>
    <t xml:space="preserve">FV panel, 450W, monokrystal, účinnost min. 20%, </t>
  </si>
  <si>
    <t>2086476628</t>
  </si>
  <si>
    <t>3</t>
  </si>
  <si>
    <t>R_000003</t>
  </si>
  <si>
    <t>Montáž ocelové konstrukce pod FV panely na plochou střechu (bez možnosti kotvení!)</t>
  </si>
  <si>
    <t>-1618384025</t>
  </si>
  <si>
    <t>R_000004</t>
  </si>
  <si>
    <t>Ocelová konstrukce pod FV panely na plochou střechu (bez možnosti kotvení!), vč. zátěže, s možností nastavení sklonu</t>
  </si>
  <si>
    <t>1927373793</t>
  </si>
  <si>
    <t>5</t>
  </si>
  <si>
    <t>R_000005</t>
  </si>
  <si>
    <t>Osazení střídače do 50 kg, vč. zapojen, zprovoznění a uzemnění</t>
  </si>
  <si>
    <t>-94492045</t>
  </si>
  <si>
    <t>6</t>
  </si>
  <si>
    <t>R_000006</t>
  </si>
  <si>
    <t>Solární měnič s aktivním chlazením, třífázový, vst.výkon 30kW, max.vst.napětí 1100V, max. vst. proud 25A, rozsah MPP napětí 200-950V, jmenovitý výstupní výkon 20kW, max. vst. výkon 22kW, Třída krytí IP65, připojení WIFI,LAN,RS485</t>
  </si>
  <si>
    <t>-1861877101</t>
  </si>
  <si>
    <t>7</t>
  </si>
  <si>
    <t>N1</t>
  </si>
  <si>
    <t>Podružný materiál (koncovky, svorky, spojky, sádra, koncovky, hřebíky, vruty, hmoždiny, atd.)</t>
  </si>
  <si>
    <t>kpl</t>
  </si>
  <si>
    <t>850294746</t>
  </si>
  <si>
    <t>21-M</t>
  </si>
  <si>
    <t>Elektromontáže</t>
  </si>
  <si>
    <t>8</t>
  </si>
  <si>
    <t>210021075</t>
  </si>
  <si>
    <t>Montáž příchytek plastových jednoduchých KHF 45-55 mm</t>
  </si>
  <si>
    <t>64</t>
  </si>
  <si>
    <t>-136721683</t>
  </si>
  <si>
    <t>9</t>
  </si>
  <si>
    <t>35432550</t>
  </si>
  <si>
    <t>příchytka kabelová 41-54mm</t>
  </si>
  <si>
    <t>128</t>
  </si>
  <si>
    <t>395910946</t>
  </si>
  <si>
    <t>10</t>
  </si>
  <si>
    <t>210100002</t>
  </si>
  <si>
    <t>Ukončení vodičů v rozváděči nebo na přístroji včetně zapojení průřezu žíly do 6 mm2</t>
  </si>
  <si>
    <t>-304455594</t>
  </si>
  <si>
    <t>11</t>
  </si>
  <si>
    <t>210100005</t>
  </si>
  <si>
    <t>Ukončení vodičů v rozváděči nebo na přístroji včetně zapojení průřezu žíly do 35 mm2</t>
  </si>
  <si>
    <t>186635170</t>
  </si>
  <si>
    <t>12</t>
  </si>
  <si>
    <t>210191509</t>
  </si>
  <si>
    <t>Montáž skříní a rozvaděčů, oceloplechových do 400A</t>
  </si>
  <si>
    <t>-634152144</t>
  </si>
  <si>
    <t>13</t>
  </si>
  <si>
    <t>R-21-M-0022</t>
  </si>
  <si>
    <t>Rozvaděč RDC pro jištění okruhů FV panelů</t>
  </si>
  <si>
    <t>256</t>
  </si>
  <si>
    <t>-811098412</t>
  </si>
  <si>
    <t>14</t>
  </si>
  <si>
    <t>R-21-M-0023</t>
  </si>
  <si>
    <t>Rozvaděč RAC1, vč. výzbroje</t>
  </si>
  <si>
    <t>2116998757</t>
  </si>
  <si>
    <t>R-21-M-0024</t>
  </si>
  <si>
    <t>Rozvaděč RH1-FVE, vč. výzbroje, dle schématu zapojeni</t>
  </si>
  <si>
    <t>1670442612</t>
  </si>
  <si>
    <t>16</t>
  </si>
  <si>
    <t>210812063</t>
  </si>
  <si>
    <t>Montáž kabel Cu plný kulatý do 1 kV 5x4 až 6 mm2 uložený volně nebo v liště (CYKY)</t>
  </si>
  <si>
    <t>m</t>
  </si>
  <si>
    <t>-1105473385</t>
  </si>
  <si>
    <t>17</t>
  </si>
  <si>
    <t>34111100</t>
  </si>
  <si>
    <t>kabel silový s Cu jádrem 1 kV 5x6mm2</t>
  </si>
  <si>
    <t>1148022602</t>
  </si>
  <si>
    <t>18</t>
  </si>
  <si>
    <t>210812065</t>
  </si>
  <si>
    <t>Montáž kabelu Cu plného nebo laněného do 1 kV žíly 5x10 až 16 mm2 (např. CYKY) bez ukončení uloženého volně nebo v liště</t>
  </si>
  <si>
    <t>-1786126774</t>
  </si>
  <si>
    <t>19</t>
  </si>
  <si>
    <t>34113035</t>
  </si>
  <si>
    <t>kabel instalační jádro Cu plné izolace PVC plášť PVC 450/750V (CYKY) 5x16mm2</t>
  </si>
  <si>
    <t>-2037920855</t>
  </si>
  <si>
    <t>20</t>
  </si>
  <si>
    <t>220180201</t>
  </si>
  <si>
    <t>Zatažení do tvárnicové tratě kabelu hmotnosti do 2 kg/m</t>
  </si>
  <si>
    <t>214556244</t>
  </si>
  <si>
    <t>220182041</t>
  </si>
  <si>
    <t>Položení kabelu do kabelového lože nebo do žlabu</t>
  </si>
  <si>
    <t>-33344374</t>
  </si>
  <si>
    <t>22</t>
  </si>
  <si>
    <t>341261710.2</t>
  </si>
  <si>
    <t>kabel FLEX-SOL 1x6</t>
  </si>
  <si>
    <t>-1730518762</t>
  </si>
  <si>
    <t>23</t>
  </si>
  <si>
    <t>220182303.2</t>
  </si>
  <si>
    <t>Ukončení kabelu do 1x6</t>
  </si>
  <si>
    <t>203495755</t>
  </si>
  <si>
    <t>24</t>
  </si>
  <si>
    <t>V11</t>
  </si>
  <si>
    <t xml:space="preserve">Utěsnění kabelových prostupů pěnou   </t>
  </si>
  <si>
    <t>1499418377</t>
  </si>
  <si>
    <t>25</t>
  </si>
  <si>
    <t>V12</t>
  </si>
  <si>
    <t xml:space="preserve">Montážní pěna   </t>
  </si>
  <si>
    <t>-1502088651</t>
  </si>
  <si>
    <t>741</t>
  </si>
  <si>
    <t>Elektroinstalace - silnoproud</t>
  </si>
  <si>
    <t>26</t>
  </si>
  <si>
    <t>210010003</t>
  </si>
  <si>
    <t>Montáž trubek plastových ohebných D 23 mm uložených pod omítku</t>
  </si>
  <si>
    <t>-936290464</t>
  </si>
  <si>
    <t>27</t>
  </si>
  <si>
    <t>345710630</t>
  </si>
  <si>
    <t>trubka elektroinstalační ohebná LPFLEX z PVC (ČSN) 2323</t>
  </si>
  <si>
    <t>-2132029345</t>
  </si>
  <si>
    <t>28</t>
  </si>
  <si>
    <t>210010006</t>
  </si>
  <si>
    <t>Montáž trubek plastových ohebných D 48 mm uložených pod omítku</t>
  </si>
  <si>
    <t>1413721147</t>
  </si>
  <si>
    <t>29</t>
  </si>
  <si>
    <t>345710660</t>
  </si>
  <si>
    <t>trubka elektroinstalační ohebná LPFLEX z PVC (ČSN) 2348</t>
  </si>
  <si>
    <t>613342345</t>
  </si>
  <si>
    <t>30</t>
  </si>
  <si>
    <t>210010108</t>
  </si>
  <si>
    <t>Montáž lišt vkládacích s víčkem šířky do 40 mm</t>
  </si>
  <si>
    <t>-1177513129</t>
  </si>
  <si>
    <t>31</t>
  </si>
  <si>
    <t>345721140</t>
  </si>
  <si>
    <t>lišta elektroinstalační vkládací z PVC LV 40x15</t>
  </si>
  <si>
    <t>-1920205314</t>
  </si>
  <si>
    <t>751</t>
  </si>
  <si>
    <t>Kabelové žlaby</t>
  </si>
  <si>
    <t>32</t>
  </si>
  <si>
    <t>210020011</t>
  </si>
  <si>
    <t>Montáž kabelových závěsů hřebenových do 5 kabelů</t>
  </si>
  <si>
    <t>-1294192649</t>
  </si>
  <si>
    <t>33</t>
  </si>
  <si>
    <t>210020301.1</t>
  </si>
  <si>
    <t>Montáž žlabů kovových, šířky do 50 mm</t>
  </si>
  <si>
    <t>-2137560037</t>
  </si>
  <si>
    <t>34</t>
  </si>
  <si>
    <t>345754910.1.b</t>
  </si>
  <si>
    <t>Kabelový pozinkovaný žlab, s integ. spojkou 50x50, vč. lomových a rozbočovacích dílů, materiálu pro zavěšení</t>
  </si>
  <si>
    <t>-663463460</t>
  </si>
  <si>
    <t>35</t>
  </si>
  <si>
    <t>742190003</t>
  </si>
  <si>
    <t>Vyvazování kabeláže ve žlabech</t>
  </si>
  <si>
    <t>-905420364</t>
  </si>
  <si>
    <t>Práce a dodávky M</t>
  </si>
  <si>
    <t>21-M.4</t>
  </si>
  <si>
    <t>Kabeláž</t>
  </si>
  <si>
    <t>36</t>
  </si>
  <si>
    <t>210800051.1</t>
  </si>
  <si>
    <t>Montáž měděných vodičů CYY, CMA, CY, CYA, HO5V, HO7V 2,5 mm2 pod omítku ve stropě, nebo ve žlabech (požární trasy)</t>
  </si>
  <si>
    <t>270548766</t>
  </si>
  <si>
    <t>37</t>
  </si>
  <si>
    <t>341095150v</t>
  </si>
  <si>
    <t>kabel silový s Cu jádrem, oválný 1-CXKH-V 3x1,5 mm2</t>
  </si>
  <si>
    <t>1572261339</t>
  </si>
  <si>
    <t>22-M</t>
  </si>
  <si>
    <t>Montáže technologických zařízení pro dopravní stavby</t>
  </si>
  <si>
    <t>38</t>
  </si>
  <si>
    <t>R_00012</t>
  </si>
  <si>
    <t>Úprava stávající jímací soustavy pro osazení FV panelů, demontáž stávající soustavy a přesun + doplnění dle vykresu jímací soustavy v grafické části PD</t>
  </si>
  <si>
    <t>1575937724</t>
  </si>
  <si>
    <t>39</t>
  </si>
  <si>
    <t>10.067.555</t>
  </si>
  <si>
    <t>Svorkovnice EPS 2 ekvipotencionální</t>
  </si>
  <si>
    <t>KS</t>
  </si>
  <si>
    <t>638760285</t>
  </si>
  <si>
    <t>40</t>
  </si>
  <si>
    <t>210220101</t>
  </si>
  <si>
    <t>Montáž hromosvodného vedení svodových vodičů s podpěrami průměru do 10 mm</t>
  </si>
  <si>
    <t>1095495954</t>
  </si>
  <si>
    <t>41</t>
  </si>
  <si>
    <t>10.660.644</t>
  </si>
  <si>
    <t>Drát uzem. AL pr.8 AlMgSi+PVC měkký</t>
  </si>
  <si>
    <t>301056246</t>
  </si>
  <si>
    <t>42</t>
  </si>
  <si>
    <t>210220231</t>
  </si>
  <si>
    <t>Montáž tyčí jímacích délky do 3 m na stojan</t>
  </si>
  <si>
    <t>-708297326</t>
  </si>
  <si>
    <t>43</t>
  </si>
  <si>
    <t>354411240</t>
  </si>
  <si>
    <t>tyč jímací s rovným koncem JT 3,0</t>
  </si>
  <si>
    <t>222854712</t>
  </si>
  <si>
    <t>44</t>
  </si>
  <si>
    <t>210800004</t>
  </si>
  <si>
    <t>Montáž měděných vodičů CYY 6 mm2</t>
  </si>
  <si>
    <t>779267829</t>
  </si>
  <si>
    <t>45</t>
  </si>
  <si>
    <t>341421570</t>
  </si>
  <si>
    <t>vodič silový s Cu jádrem CYA H07 V-K 6 mm2</t>
  </si>
  <si>
    <t>-2066833494</t>
  </si>
  <si>
    <t>46</t>
  </si>
  <si>
    <t>210800006</t>
  </si>
  <si>
    <t>Montáž měděných vodičů CYY 16 mm2</t>
  </si>
  <si>
    <t>-2050903832</t>
  </si>
  <si>
    <t>47</t>
  </si>
  <si>
    <t>341413590</t>
  </si>
  <si>
    <t>vodič silový s Cu jádrem CYA H07 V-K 16 mm2</t>
  </si>
  <si>
    <t>1870669786</t>
  </si>
  <si>
    <t>48</t>
  </si>
  <si>
    <t>220110641</t>
  </si>
  <si>
    <t>Závěrečné práce ve skříni/rozvaděči</t>
  </si>
  <si>
    <t>-649007927</t>
  </si>
  <si>
    <t>58-M</t>
  </si>
  <si>
    <t>Revize vyhrazených technických zařízení</t>
  </si>
  <si>
    <t>49</t>
  </si>
  <si>
    <t>210280002</t>
  </si>
  <si>
    <t>Výchozí revize</t>
  </si>
  <si>
    <t>-972824226</t>
  </si>
  <si>
    <t>50</t>
  </si>
  <si>
    <t>R-099</t>
  </si>
  <si>
    <t>Revizní zpráva</t>
  </si>
  <si>
    <t>-723375560</t>
  </si>
  <si>
    <t>HZS</t>
  </si>
  <si>
    <t>Hodinové zúčtovací sazby</t>
  </si>
  <si>
    <t>51</t>
  </si>
  <si>
    <t>090001000</t>
  </si>
  <si>
    <t>Ostatní náklady - nepředvídatelné práce na stávajícíh objektech</t>
  </si>
  <si>
    <t>hod</t>
  </si>
  <si>
    <t>1024</t>
  </si>
  <si>
    <t>-619539139</t>
  </si>
  <si>
    <t>52</t>
  </si>
  <si>
    <t>Hod.sazba2</t>
  </si>
  <si>
    <t>Pomocné zednické práce</t>
  </si>
  <si>
    <t>1333391128</t>
  </si>
  <si>
    <t>53</t>
  </si>
  <si>
    <t>Hod.sazba3</t>
  </si>
  <si>
    <t>Pomocné nekvalifikované práce</t>
  </si>
  <si>
    <t>-1002688705</t>
  </si>
  <si>
    <t>54</t>
  </si>
  <si>
    <t>Hod.sazba5</t>
  </si>
  <si>
    <t>Zabezpečení pracoviště</t>
  </si>
  <si>
    <t>-1159068840</t>
  </si>
  <si>
    <t>55</t>
  </si>
  <si>
    <t>PR044</t>
  </si>
  <si>
    <t>Montážní plošina, vč. dopravy na stavbu</t>
  </si>
  <si>
    <t>-1104237137</t>
  </si>
  <si>
    <t>VRN</t>
  </si>
  <si>
    <t>Vedlejší rozpočtové náklady</t>
  </si>
  <si>
    <t>VRN1</t>
  </si>
  <si>
    <t>Průzkumné, geodetické a projektové práce</t>
  </si>
  <si>
    <t>56</t>
  </si>
  <si>
    <t>013203000</t>
  </si>
  <si>
    <t>Konstrukční dokumentace technologichých zařízení</t>
  </si>
  <si>
    <t>475709893</t>
  </si>
  <si>
    <t>57</t>
  </si>
  <si>
    <t>013254000</t>
  </si>
  <si>
    <t>Realizační dokumentace</t>
  </si>
  <si>
    <t>1117808966</t>
  </si>
  <si>
    <t>58</t>
  </si>
  <si>
    <t>013254001</t>
  </si>
  <si>
    <t>Dokumentace skutečného provedení stavby</t>
  </si>
  <si>
    <t>2108636081</t>
  </si>
  <si>
    <t>VRN4</t>
  </si>
  <si>
    <t>Inženýrská činnost</t>
  </si>
  <si>
    <t>59</t>
  </si>
  <si>
    <t>041002000</t>
  </si>
  <si>
    <t>Dozory</t>
  </si>
  <si>
    <t>-2051484201</t>
  </si>
  <si>
    <t>60</t>
  </si>
  <si>
    <t>043002000</t>
  </si>
  <si>
    <t>Zkoušky a ostatní měření</t>
  </si>
  <si>
    <t>301150467</t>
  </si>
  <si>
    <t>61</t>
  </si>
  <si>
    <t>045002000</t>
  </si>
  <si>
    <t>Kompletační a koordinační činnost</t>
  </si>
  <si>
    <t>-391478537</t>
  </si>
  <si>
    <t>62</t>
  </si>
  <si>
    <t>049002000</t>
  </si>
  <si>
    <t>Ostatní inženýrská činnost</t>
  </si>
  <si>
    <t>-2127581522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</si>
</sst>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1700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FVE Brno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17. 8. 2021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'03 - Brno, ZŠ Sirotkova'!J30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'03 - Brno, ZŠ Sirotkova'!P129</f>
        <v>0</v>
      </c>
      <c r="AV95" s="125">
        <f>'03 - Brno, ZŠ Sirotkova'!J33</f>
        <v>0</v>
      </c>
      <c r="AW95" s="125">
        <f>'03 - Brno, ZŠ Sirotkova'!J34</f>
        <v>0</v>
      </c>
      <c r="AX95" s="125">
        <f>'03 - Brno, ZŠ Sirotkova'!J35</f>
        <v>0</v>
      </c>
      <c r="AY95" s="125">
        <f>'03 - Brno, ZŠ Sirotkova'!J36</f>
        <v>0</v>
      </c>
      <c r="AZ95" s="125">
        <f>'03 - Brno, ZŠ Sirotkova'!F33</f>
        <v>0</v>
      </c>
      <c r="BA95" s="125">
        <f>'03 - Brno, ZŠ Sirotkova'!F34</f>
        <v>0</v>
      </c>
      <c r="BB95" s="125">
        <f>'03 - Brno, ZŠ Sirotkova'!F35</f>
        <v>0</v>
      </c>
      <c r="BC95" s="125">
        <f>'03 - Brno, ZŠ Sirotkova'!F36</f>
        <v>0</v>
      </c>
      <c r="BD95" s="127">
        <f>'03 - Brno, ZŠ Sirotkova'!F37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7Ujx2AiW0e7uT3Mjembjzh4Nas++jRWroxdMk7wv4OxfZ1mdW98WbyABQ2TqYYPenXKL90W/vLo6RERMd0epbw==" hashValue="tK3ZNuM7JFHXNd+NaT+S8+cv4Q3znvR1pKm4/ehJFZc7gPWyitCfdTwl27IbYKwcCD3BQ+ZtxWXppxnTdIYmV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rno, ZŠ Sirotkov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FVE Brno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17. 8. 2021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ROUND((SUM(BE129:BE204)),  2)</f>
        <v>0</v>
      </c>
      <c r="G33" s="35"/>
      <c r="H33" s="35"/>
      <c r="I33" s="148">
        <v>0.20999999999999999</v>
      </c>
      <c r="J33" s="147">
        <f>ROUND(((SUM(BE129:BE204))*I33),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ROUND((SUM(BF129:BF204)),  2)</f>
        <v>0</v>
      </c>
      <c r="G34" s="35"/>
      <c r="H34" s="35"/>
      <c r="I34" s="148">
        <v>0.14999999999999999</v>
      </c>
      <c r="J34" s="147">
        <f>ROUND(((SUM(BF129:BF204))*I34),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ROUND((SUM(BG129:BG204)),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ROUND((SUM(BH129:BH204)),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ROUND((SUM(BI129:BI204)),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FVE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03 - Brno, ZŠ Sirotkova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hidden="1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J130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J131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J158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J165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J170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J171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J174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J186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J189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2"/>
      <c r="C107" s="173"/>
      <c r="D107" s="174" t="s">
        <v>102</v>
      </c>
      <c r="E107" s="175"/>
      <c r="F107" s="175"/>
      <c r="G107" s="175"/>
      <c r="H107" s="175"/>
      <c r="I107" s="175"/>
      <c r="J107" s="176">
        <f>J195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J196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J200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idden="1"/>
    <row r="113" hidden="1"/>
    <row r="114" hidden="1"/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105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67" t="str">
        <f>E7</f>
        <v>FVE Brno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85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03 - Brno, ZŠ Sirotkova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 </v>
      </c>
      <c r="G123" s="37"/>
      <c r="H123" s="37"/>
      <c r="I123" s="29" t="s">
        <v>22</v>
      </c>
      <c r="J123" s="76" t="str">
        <f>IF(J12="","",J12)</f>
        <v>17. 8. 2021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 xml:space="preserve"> </v>
      </c>
      <c r="G125" s="37"/>
      <c r="H125" s="37"/>
      <c r="I125" s="29" t="s">
        <v>29</v>
      </c>
      <c r="J125" s="33" t="str">
        <f>E21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IF(E18="","",E18)</f>
        <v>Vyplň údaj</v>
      </c>
      <c r="G126" s="37"/>
      <c r="H126" s="37"/>
      <c r="I126" s="29" t="s">
        <v>31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4"/>
      <c r="B128" s="185"/>
      <c r="C128" s="186" t="s">
        <v>106</v>
      </c>
      <c r="D128" s="187" t="s">
        <v>58</v>
      </c>
      <c r="E128" s="187" t="s">
        <v>54</v>
      </c>
      <c r="F128" s="187" t="s">
        <v>55</v>
      </c>
      <c r="G128" s="187" t="s">
        <v>107</v>
      </c>
      <c r="H128" s="187" t="s">
        <v>108</v>
      </c>
      <c r="I128" s="187" t="s">
        <v>109</v>
      </c>
      <c r="J128" s="188" t="s">
        <v>89</v>
      </c>
      <c r="K128" s="189" t="s">
        <v>110</v>
      </c>
      <c r="L128" s="190"/>
      <c r="M128" s="97" t="s">
        <v>1</v>
      </c>
      <c r="N128" s="98" t="s">
        <v>37</v>
      </c>
      <c r="O128" s="98" t="s">
        <v>111</v>
      </c>
      <c r="P128" s="98" t="s">
        <v>112</v>
      </c>
      <c r="Q128" s="98" t="s">
        <v>113</v>
      </c>
      <c r="R128" s="98" t="s">
        <v>114</v>
      </c>
      <c r="S128" s="98" t="s">
        <v>115</v>
      </c>
      <c r="T128" s="99" t="s">
        <v>116</v>
      </c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</row>
    <row r="129" s="2" customFormat="1" ht="22.8" customHeight="1">
      <c r="A129" s="35"/>
      <c r="B129" s="36"/>
      <c r="C129" s="104" t="s">
        <v>117</v>
      </c>
      <c r="D129" s="37"/>
      <c r="E129" s="37"/>
      <c r="F129" s="37"/>
      <c r="G129" s="37"/>
      <c r="H129" s="37"/>
      <c r="I129" s="37"/>
      <c r="J129" s="191">
        <f>BK129</f>
        <v>0</v>
      </c>
      <c r="K129" s="37"/>
      <c r="L129" s="41"/>
      <c r="M129" s="100"/>
      <c r="N129" s="192"/>
      <c r="O129" s="101"/>
      <c r="P129" s="193">
        <f>P130+P165+P170+P195</f>
        <v>0</v>
      </c>
      <c r="Q129" s="101"/>
      <c r="R129" s="193">
        <f>R130+R165+R170+R195</f>
        <v>0.80425000000000002</v>
      </c>
      <c r="S129" s="101"/>
      <c r="T129" s="194">
        <f>T130+T165+T170+T195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72</v>
      </c>
      <c r="AU129" s="14" t="s">
        <v>91</v>
      </c>
      <c r="BK129" s="195">
        <f>BK130+BK165+BK170+BK195</f>
        <v>0</v>
      </c>
    </row>
    <row r="130" s="12" customFormat="1" ht="25.92" customHeight="1">
      <c r="A130" s="12"/>
      <c r="B130" s="196"/>
      <c r="C130" s="197"/>
      <c r="D130" s="198" t="s">
        <v>72</v>
      </c>
      <c r="E130" s="199" t="s">
        <v>118</v>
      </c>
      <c r="F130" s="199" t="s">
        <v>119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P131+P139+P158</f>
        <v>0</v>
      </c>
      <c r="Q130" s="204"/>
      <c r="R130" s="205">
        <f>R131+R139+R158</f>
        <v>0.59325000000000006</v>
      </c>
      <c r="S130" s="204"/>
      <c r="T130" s="206">
        <f>T131+T139+T158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120</v>
      </c>
      <c r="AT130" s="208" t="s">
        <v>72</v>
      </c>
      <c r="AU130" s="208" t="s">
        <v>73</v>
      </c>
      <c r="AY130" s="207" t="s">
        <v>121</v>
      </c>
      <c r="BK130" s="209">
        <f>BK131+BK139+BK158</f>
        <v>0</v>
      </c>
    </row>
    <row r="131" s="12" customFormat="1" ht="22.8" customHeight="1">
      <c r="A131" s="12"/>
      <c r="B131" s="196"/>
      <c r="C131" s="197"/>
      <c r="D131" s="198" t="s">
        <v>72</v>
      </c>
      <c r="E131" s="210" t="s">
        <v>122</v>
      </c>
      <c r="F131" s="210" t="s">
        <v>123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SUM(P132:P138)</f>
        <v>0</v>
      </c>
      <c r="Q131" s="204"/>
      <c r="R131" s="205">
        <f>SUM(R132:R138)</f>
        <v>0</v>
      </c>
      <c r="S131" s="204"/>
      <c r="T131" s="206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120</v>
      </c>
      <c r="AT131" s="208" t="s">
        <v>72</v>
      </c>
      <c r="AU131" s="208" t="s">
        <v>81</v>
      </c>
      <c r="AY131" s="207" t="s">
        <v>121</v>
      </c>
      <c r="BK131" s="209">
        <f>SUM(BK132:BK138)</f>
        <v>0</v>
      </c>
    </row>
    <row r="132" s="2" customFormat="1" ht="24.15" customHeight="1">
      <c r="A132" s="35"/>
      <c r="B132" s="36"/>
      <c r="C132" s="212" t="s">
        <v>81</v>
      </c>
      <c r="D132" s="212" t="s">
        <v>124</v>
      </c>
      <c r="E132" s="213" t="s">
        <v>125</v>
      </c>
      <c r="F132" s="214" t="s">
        <v>126</v>
      </c>
      <c r="G132" s="215" t="s">
        <v>127</v>
      </c>
      <c r="H132" s="216">
        <v>100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128</v>
      </c>
      <c r="AT132" s="224" t="s">
        <v>124</v>
      </c>
      <c r="AU132" s="224" t="s">
        <v>83</v>
      </c>
      <c r="AY132" s="14" t="s">
        <v>121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128</v>
      </c>
      <c r="BM132" s="224" t="s">
        <v>129</v>
      </c>
    </row>
    <row r="133" s="2" customFormat="1" ht="21.75" customHeight="1">
      <c r="A133" s="35"/>
      <c r="B133" s="36"/>
      <c r="C133" s="226" t="s">
        <v>83</v>
      </c>
      <c r="D133" s="226" t="s">
        <v>130</v>
      </c>
      <c r="E133" s="227" t="s">
        <v>131</v>
      </c>
      <c r="F133" s="228" t="s">
        <v>132</v>
      </c>
      <c r="G133" s="229" t="s">
        <v>127</v>
      </c>
      <c r="H133" s="230">
        <v>100</v>
      </c>
      <c r="I133" s="231"/>
      <c r="J133" s="232">
        <f>ROUND(I133*H133,2)</f>
        <v>0</v>
      </c>
      <c r="K133" s="233"/>
      <c r="L133" s="234"/>
      <c r="M133" s="235" t="s">
        <v>1</v>
      </c>
      <c r="N133" s="236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128</v>
      </c>
      <c r="AT133" s="224" t="s">
        <v>130</v>
      </c>
      <c r="AU133" s="224" t="s">
        <v>83</v>
      </c>
      <c r="AY133" s="14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128</v>
      </c>
      <c r="BM133" s="224" t="s">
        <v>133</v>
      </c>
    </row>
    <row r="134" s="2" customFormat="1" ht="24.15" customHeight="1">
      <c r="A134" s="35"/>
      <c r="B134" s="36"/>
      <c r="C134" s="212" t="s">
        <v>134</v>
      </c>
      <c r="D134" s="212" t="s">
        <v>124</v>
      </c>
      <c r="E134" s="213" t="s">
        <v>135</v>
      </c>
      <c r="F134" s="214" t="s">
        <v>136</v>
      </c>
      <c r="G134" s="215" t="s">
        <v>127</v>
      </c>
      <c r="H134" s="216">
        <v>100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128</v>
      </c>
      <c r="AT134" s="224" t="s">
        <v>124</v>
      </c>
      <c r="AU134" s="224" t="s">
        <v>83</v>
      </c>
      <c r="AY134" s="14" t="s">
        <v>121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128</v>
      </c>
      <c r="BM134" s="224" t="s">
        <v>137</v>
      </c>
    </row>
    <row r="135" s="2" customFormat="1" ht="37.8" customHeight="1">
      <c r="A135" s="35"/>
      <c r="B135" s="36"/>
      <c r="C135" s="226" t="s">
        <v>120</v>
      </c>
      <c r="D135" s="226" t="s">
        <v>130</v>
      </c>
      <c r="E135" s="227" t="s">
        <v>138</v>
      </c>
      <c r="F135" s="228" t="s">
        <v>139</v>
      </c>
      <c r="G135" s="229" t="s">
        <v>127</v>
      </c>
      <c r="H135" s="230">
        <v>100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128</v>
      </c>
      <c r="AT135" s="224" t="s">
        <v>130</v>
      </c>
      <c r="AU135" s="224" t="s">
        <v>83</v>
      </c>
      <c r="AY135" s="14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128</v>
      </c>
      <c r="BM135" s="224" t="s">
        <v>140</v>
      </c>
    </row>
    <row r="136" s="2" customFormat="1" ht="24.15" customHeight="1">
      <c r="A136" s="35"/>
      <c r="B136" s="36"/>
      <c r="C136" s="212" t="s">
        <v>141</v>
      </c>
      <c r="D136" s="212" t="s">
        <v>124</v>
      </c>
      <c r="E136" s="213" t="s">
        <v>142</v>
      </c>
      <c r="F136" s="214" t="s">
        <v>143</v>
      </c>
      <c r="G136" s="215" t="s">
        <v>127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128</v>
      </c>
      <c r="AT136" s="224" t="s">
        <v>124</v>
      </c>
      <c r="AU136" s="224" t="s">
        <v>83</v>
      </c>
      <c r="AY136" s="14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128</v>
      </c>
      <c r="BM136" s="224" t="s">
        <v>144</v>
      </c>
    </row>
    <row r="137" s="2" customFormat="1" ht="62.7" customHeight="1">
      <c r="A137" s="35"/>
      <c r="B137" s="36"/>
      <c r="C137" s="226" t="s">
        <v>145</v>
      </c>
      <c r="D137" s="226" t="s">
        <v>130</v>
      </c>
      <c r="E137" s="227" t="s">
        <v>146</v>
      </c>
      <c r="F137" s="228" t="s">
        <v>147</v>
      </c>
      <c r="G137" s="229" t="s">
        <v>127</v>
      </c>
      <c r="H137" s="230">
        <v>2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128</v>
      </c>
      <c r="AT137" s="224" t="s">
        <v>130</v>
      </c>
      <c r="AU137" s="224" t="s">
        <v>83</v>
      </c>
      <c r="AY137" s="14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128</v>
      </c>
      <c r="BM137" s="224" t="s">
        <v>148</v>
      </c>
    </row>
    <row r="138" s="2" customFormat="1" ht="24.15" customHeight="1">
      <c r="A138" s="35"/>
      <c r="B138" s="36"/>
      <c r="C138" s="226" t="s">
        <v>149</v>
      </c>
      <c r="D138" s="226" t="s">
        <v>130</v>
      </c>
      <c r="E138" s="227" t="s">
        <v>150</v>
      </c>
      <c r="F138" s="228" t="s">
        <v>151</v>
      </c>
      <c r="G138" s="229" t="s">
        <v>152</v>
      </c>
      <c r="H138" s="230">
        <v>1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128</v>
      </c>
      <c r="AT138" s="224" t="s">
        <v>130</v>
      </c>
      <c r="AU138" s="224" t="s">
        <v>83</v>
      </c>
      <c r="AY138" s="14" t="s">
        <v>121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128</v>
      </c>
      <c r="BM138" s="224" t="s">
        <v>153</v>
      </c>
    </row>
    <row r="139" s="12" customFormat="1" ht="22.8" customHeight="1">
      <c r="A139" s="12"/>
      <c r="B139" s="196"/>
      <c r="C139" s="197"/>
      <c r="D139" s="198" t="s">
        <v>72</v>
      </c>
      <c r="E139" s="210" t="s">
        <v>154</v>
      </c>
      <c r="F139" s="210" t="s">
        <v>155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SUM(P140:P157)</f>
        <v>0</v>
      </c>
      <c r="Q139" s="204"/>
      <c r="R139" s="205">
        <f>SUM(R140:R157)</f>
        <v>0.55580000000000007</v>
      </c>
      <c r="S139" s="204"/>
      <c r="T139" s="206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134</v>
      </c>
      <c r="AT139" s="208" t="s">
        <v>72</v>
      </c>
      <c r="AU139" s="208" t="s">
        <v>81</v>
      </c>
      <c r="AY139" s="207" t="s">
        <v>121</v>
      </c>
      <c r="BK139" s="209">
        <f>SUM(BK140:BK157)</f>
        <v>0</v>
      </c>
    </row>
    <row r="140" s="2" customFormat="1" ht="24.15" customHeight="1">
      <c r="A140" s="35"/>
      <c r="B140" s="36"/>
      <c r="C140" s="212" t="s">
        <v>156</v>
      </c>
      <c r="D140" s="212" t="s">
        <v>124</v>
      </c>
      <c r="E140" s="213" t="s">
        <v>157</v>
      </c>
      <c r="F140" s="214" t="s">
        <v>158</v>
      </c>
      <c r="G140" s="215" t="s">
        <v>127</v>
      </c>
      <c r="H140" s="216">
        <v>40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159</v>
      </c>
      <c r="AT140" s="224" t="s">
        <v>124</v>
      </c>
      <c r="AU140" s="224" t="s">
        <v>83</v>
      </c>
      <c r="AY140" s="14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159</v>
      </c>
      <c r="BM140" s="224" t="s">
        <v>160</v>
      </c>
    </row>
    <row r="141" s="2" customFormat="1" ht="16.5" customHeight="1">
      <c r="A141" s="35"/>
      <c r="B141" s="36"/>
      <c r="C141" s="226" t="s">
        <v>161</v>
      </c>
      <c r="D141" s="226" t="s">
        <v>130</v>
      </c>
      <c r="E141" s="227" t="s">
        <v>162</v>
      </c>
      <c r="F141" s="228" t="s">
        <v>163</v>
      </c>
      <c r="G141" s="229" t="s">
        <v>127</v>
      </c>
      <c r="H141" s="230">
        <v>40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38</v>
      </c>
      <c r="O141" s="88"/>
      <c r="P141" s="222">
        <f>O141*H141</f>
        <v>0</v>
      </c>
      <c r="Q141" s="222">
        <v>0.00021000000000000001</v>
      </c>
      <c r="R141" s="222">
        <f>Q141*H141</f>
        <v>0.0084000000000000012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164</v>
      </c>
      <c r="AT141" s="224" t="s">
        <v>130</v>
      </c>
      <c r="AU141" s="224" t="s">
        <v>83</v>
      </c>
      <c r="AY141" s="14" t="s">
        <v>121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164</v>
      </c>
      <c r="BM141" s="224" t="s">
        <v>165</v>
      </c>
    </row>
    <row r="142" s="2" customFormat="1" ht="24.15" customHeight="1">
      <c r="A142" s="35"/>
      <c r="B142" s="36"/>
      <c r="C142" s="212" t="s">
        <v>166</v>
      </c>
      <c r="D142" s="212" t="s">
        <v>124</v>
      </c>
      <c r="E142" s="213" t="s">
        <v>167</v>
      </c>
      <c r="F142" s="214" t="s">
        <v>168</v>
      </c>
      <c r="G142" s="215" t="s">
        <v>127</v>
      </c>
      <c r="H142" s="216">
        <v>20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159</v>
      </c>
      <c r="AT142" s="224" t="s">
        <v>124</v>
      </c>
      <c r="AU142" s="224" t="s">
        <v>83</v>
      </c>
      <c r="AY142" s="14" t="s">
        <v>121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159</v>
      </c>
      <c r="BM142" s="224" t="s">
        <v>169</v>
      </c>
    </row>
    <row r="143" s="2" customFormat="1" ht="24.15" customHeight="1">
      <c r="A143" s="35"/>
      <c r="B143" s="36"/>
      <c r="C143" s="212" t="s">
        <v>170</v>
      </c>
      <c r="D143" s="212" t="s">
        <v>124</v>
      </c>
      <c r="E143" s="213" t="s">
        <v>171</v>
      </c>
      <c r="F143" s="214" t="s">
        <v>172</v>
      </c>
      <c r="G143" s="215" t="s">
        <v>127</v>
      </c>
      <c r="H143" s="216">
        <v>30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159</v>
      </c>
      <c r="AT143" s="224" t="s">
        <v>124</v>
      </c>
      <c r="AU143" s="224" t="s">
        <v>83</v>
      </c>
      <c r="AY143" s="14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159</v>
      </c>
      <c r="BM143" s="224" t="s">
        <v>173</v>
      </c>
    </row>
    <row r="144" s="2" customFormat="1" ht="21.75" customHeight="1">
      <c r="A144" s="35"/>
      <c r="B144" s="36"/>
      <c r="C144" s="212" t="s">
        <v>174</v>
      </c>
      <c r="D144" s="212" t="s">
        <v>124</v>
      </c>
      <c r="E144" s="213" t="s">
        <v>175</v>
      </c>
      <c r="F144" s="214" t="s">
        <v>176</v>
      </c>
      <c r="G144" s="215" t="s">
        <v>127</v>
      </c>
      <c r="H144" s="216">
        <v>4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159</v>
      </c>
      <c r="AT144" s="224" t="s">
        <v>124</v>
      </c>
      <c r="AU144" s="224" t="s">
        <v>83</v>
      </c>
      <c r="AY144" s="14" t="s">
        <v>121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159</v>
      </c>
      <c r="BM144" s="224" t="s">
        <v>177</v>
      </c>
    </row>
    <row r="145" s="2" customFormat="1" ht="16.5" customHeight="1">
      <c r="A145" s="35"/>
      <c r="B145" s="36"/>
      <c r="C145" s="226" t="s">
        <v>178</v>
      </c>
      <c r="D145" s="226" t="s">
        <v>130</v>
      </c>
      <c r="E145" s="227" t="s">
        <v>179</v>
      </c>
      <c r="F145" s="228" t="s">
        <v>180</v>
      </c>
      <c r="G145" s="229" t="s">
        <v>152</v>
      </c>
      <c r="H145" s="230">
        <v>2</v>
      </c>
      <c r="I145" s="231"/>
      <c r="J145" s="232">
        <f>ROUND(I145*H145,2)</f>
        <v>0</v>
      </c>
      <c r="K145" s="233"/>
      <c r="L145" s="234"/>
      <c r="M145" s="235" t="s">
        <v>1</v>
      </c>
      <c r="N145" s="236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181</v>
      </c>
      <c r="AT145" s="224" t="s">
        <v>130</v>
      </c>
      <c r="AU145" s="224" t="s">
        <v>83</v>
      </c>
      <c r="AY145" s="14" t="s">
        <v>121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159</v>
      </c>
      <c r="BM145" s="224" t="s">
        <v>182</v>
      </c>
    </row>
    <row r="146" s="2" customFormat="1" ht="16.5" customHeight="1">
      <c r="A146" s="35"/>
      <c r="B146" s="36"/>
      <c r="C146" s="226" t="s">
        <v>183</v>
      </c>
      <c r="D146" s="226" t="s">
        <v>130</v>
      </c>
      <c r="E146" s="227" t="s">
        <v>184</v>
      </c>
      <c r="F146" s="228" t="s">
        <v>185</v>
      </c>
      <c r="G146" s="229" t="s">
        <v>152</v>
      </c>
      <c r="H146" s="230">
        <v>1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181</v>
      </c>
      <c r="AT146" s="224" t="s">
        <v>130</v>
      </c>
      <c r="AU146" s="224" t="s">
        <v>83</v>
      </c>
      <c r="AY146" s="14" t="s">
        <v>121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159</v>
      </c>
      <c r="BM146" s="224" t="s">
        <v>186</v>
      </c>
    </row>
    <row r="147" s="2" customFormat="1" ht="24.15" customHeight="1">
      <c r="A147" s="35"/>
      <c r="B147" s="36"/>
      <c r="C147" s="226" t="s">
        <v>8</v>
      </c>
      <c r="D147" s="226" t="s">
        <v>130</v>
      </c>
      <c r="E147" s="227" t="s">
        <v>187</v>
      </c>
      <c r="F147" s="228" t="s">
        <v>188</v>
      </c>
      <c r="G147" s="229" t="s">
        <v>152</v>
      </c>
      <c r="H147" s="230">
        <v>1</v>
      </c>
      <c r="I147" s="231"/>
      <c r="J147" s="232">
        <f>ROUND(I147*H147,2)</f>
        <v>0</v>
      </c>
      <c r="K147" s="233"/>
      <c r="L147" s="234"/>
      <c r="M147" s="235" t="s">
        <v>1</v>
      </c>
      <c r="N147" s="236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181</v>
      </c>
      <c r="AT147" s="224" t="s">
        <v>130</v>
      </c>
      <c r="AU147" s="224" t="s">
        <v>83</v>
      </c>
      <c r="AY147" s="14" t="s">
        <v>121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159</v>
      </c>
      <c r="BM147" s="224" t="s">
        <v>189</v>
      </c>
    </row>
    <row r="148" s="2" customFormat="1" ht="24.15" customHeight="1">
      <c r="A148" s="35"/>
      <c r="B148" s="36"/>
      <c r="C148" s="212" t="s">
        <v>190</v>
      </c>
      <c r="D148" s="212" t="s">
        <v>124</v>
      </c>
      <c r="E148" s="213" t="s">
        <v>191</v>
      </c>
      <c r="F148" s="214" t="s">
        <v>192</v>
      </c>
      <c r="G148" s="215" t="s">
        <v>193</v>
      </c>
      <c r="H148" s="216">
        <v>20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159</v>
      </c>
      <c r="AT148" s="224" t="s">
        <v>124</v>
      </c>
      <c r="AU148" s="224" t="s">
        <v>83</v>
      </c>
      <c r="AY148" s="14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159</v>
      </c>
      <c r="BM148" s="224" t="s">
        <v>194</v>
      </c>
    </row>
    <row r="149" s="2" customFormat="1" ht="16.5" customHeight="1">
      <c r="A149" s="35"/>
      <c r="B149" s="36"/>
      <c r="C149" s="226" t="s">
        <v>195</v>
      </c>
      <c r="D149" s="226" t="s">
        <v>130</v>
      </c>
      <c r="E149" s="227" t="s">
        <v>196</v>
      </c>
      <c r="F149" s="228" t="s">
        <v>197</v>
      </c>
      <c r="G149" s="229" t="s">
        <v>193</v>
      </c>
      <c r="H149" s="230">
        <v>20</v>
      </c>
      <c r="I149" s="231"/>
      <c r="J149" s="232">
        <f>ROUND(I149*H149,2)</f>
        <v>0</v>
      </c>
      <c r="K149" s="233"/>
      <c r="L149" s="234"/>
      <c r="M149" s="235" t="s">
        <v>1</v>
      </c>
      <c r="N149" s="236" t="s">
        <v>38</v>
      </c>
      <c r="O149" s="88"/>
      <c r="P149" s="222">
        <f>O149*H149</f>
        <v>0</v>
      </c>
      <c r="Q149" s="222">
        <v>0.00052999999999999998</v>
      </c>
      <c r="R149" s="222">
        <f>Q149*H149</f>
        <v>0.0106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164</v>
      </c>
      <c r="AT149" s="224" t="s">
        <v>130</v>
      </c>
      <c r="AU149" s="224" t="s">
        <v>83</v>
      </c>
      <c r="AY149" s="14" t="s">
        <v>121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164</v>
      </c>
      <c r="BM149" s="224" t="s">
        <v>198</v>
      </c>
    </row>
    <row r="150" s="2" customFormat="1" ht="37.8" customHeight="1">
      <c r="A150" s="35"/>
      <c r="B150" s="36"/>
      <c r="C150" s="212" t="s">
        <v>199</v>
      </c>
      <c r="D150" s="212" t="s">
        <v>124</v>
      </c>
      <c r="E150" s="213" t="s">
        <v>200</v>
      </c>
      <c r="F150" s="214" t="s">
        <v>201</v>
      </c>
      <c r="G150" s="215" t="s">
        <v>193</v>
      </c>
      <c r="H150" s="216">
        <v>160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159</v>
      </c>
      <c r="AT150" s="224" t="s">
        <v>124</v>
      </c>
      <c r="AU150" s="224" t="s">
        <v>83</v>
      </c>
      <c r="AY150" s="14" t="s">
        <v>121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159</v>
      </c>
      <c r="BM150" s="224" t="s">
        <v>202</v>
      </c>
    </row>
    <row r="151" s="2" customFormat="1" ht="24.15" customHeight="1">
      <c r="A151" s="35"/>
      <c r="B151" s="36"/>
      <c r="C151" s="226" t="s">
        <v>203</v>
      </c>
      <c r="D151" s="226" t="s">
        <v>130</v>
      </c>
      <c r="E151" s="227" t="s">
        <v>204</v>
      </c>
      <c r="F151" s="228" t="s">
        <v>205</v>
      </c>
      <c r="G151" s="229" t="s">
        <v>193</v>
      </c>
      <c r="H151" s="230">
        <v>160</v>
      </c>
      <c r="I151" s="231"/>
      <c r="J151" s="232">
        <f>ROUND(I151*H151,2)</f>
        <v>0</v>
      </c>
      <c r="K151" s="233"/>
      <c r="L151" s="234"/>
      <c r="M151" s="235" t="s">
        <v>1</v>
      </c>
      <c r="N151" s="236" t="s">
        <v>38</v>
      </c>
      <c r="O151" s="88"/>
      <c r="P151" s="222">
        <f>O151*H151</f>
        <v>0</v>
      </c>
      <c r="Q151" s="222">
        <v>0.0011000000000000001</v>
      </c>
      <c r="R151" s="222">
        <f>Q151*H151</f>
        <v>0.17600000000000002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164</v>
      </c>
      <c r="AT151" s="224" t="s">
        <v>130</v>
      </c>
      <c r="AU151" s="224" t="s">
        <v>83</v>
      </c>
      <c r="AY151" s="14" t="s">
        <v>121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164</v>
      </c>
      <c r="BM151" s="224" t="s">
        <v>206</v>
      </c>
    </row>
    <row r="152" s="2" customFormat="1" ht="24.15" customHeight="1">
      <c r="A152" s="35"/>
      <c r="B152" s="36"/>
      <c r="C152" s="212" t="s">
        <v>207</v>
      </c>
      <c r="D152" s="212" t="s">
        <v>124</v>
      </c>
      <c r="E152" s="213" t="s">
        <v>208</v>
      </c>
      <c r="F152" s="214" t="s">
        <v>209</v>
      </c>
      <c r="G152" s="215" t="s">
        <v>193</v>
      </c>
      <c r="H152" s="216">
        <v>440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159</v>
      </c>
      <c r="AT152" s="224" t="s">
        <v>124</v>
      </c>
      <c r="AU152" s="224" t="s">
        <v>83</v>
      </c>
      <c r="AY152" s="14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159</v>
      </c>
      <c r="BM152" s="224" t="s">
        <v>210</v>
      </c>
    </row>
    <row r="153" s="2" customFormat="1" ht="21.75" customHeight="1">
      <c r="A153" s="35"/>
      <c r="B153" s="36"/>
      <c r="C153" s="212" t="s">
        <v>7</v>
      </c>
      <c r="D153" s="212" t="s">
        <v>124</v>
      </c>
      <c r="E153" s="213" t="s">
        <v>211</v>
      </c>
      <c r="F153" s="214" t="s">
        <v>212</v>
      </c>
      <c r="G153" s="215" t="s">
        <v>193</v>
      </c>
      <c r="H153" s="216">
        <v>440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159</v>
      </c>
      <c r="AT153" s="224" t="s">
        <v>124</v>
      </c>
      <c r="AU153" s="224" t="s">
        <v>83</v>
      </c>
      <c r="AY153" s="14" t="s">
        <v>121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159</v>
      </c>
      <c r="BM153" s="224" t="s">
        <v>213</v>
      </c>
    </row>
    <row r="154" s="2" customFormat="1" ht="16.5" customHeight="1">
      <c r="A154" s="35"/>
      <c r="B154" s="36"/>
      <c r="C154" s="226" t="s">
        <v>214</v>
      </c>
      <c r="D154" s="226" t="s">
        <v>130</v>
      </c>
      <c r="E154" s="227" t="s">
        <v>215</v>
      </c>
      <c r="F154" s="228" t="s">
        <v>216</v>
      </c>
      <c r="G154" s="229" t="s">
        <v>193</v>
      </c>
      <c r="H154" s="230">
        <v>440</v>
      </c>
      <c r="I154" s="231"/>
      <c r="J154" s="232">
        <f>ROUND(I154*H154,2)</f>
        <v>0</v>
      </c>
      <c r="K154" s="233"/>
      <c r="L154" s="234"/>
      <c r="M154" s="235" t="s">
        <v>1</v>
      </c>
      <c r="N154" s="236" t="s">
        <v>38</v>
      </c>
      <c r="O154" s="88"/>
      <c r="P154" s="222">
        <f>O154*H154</f>
        <v>0</v>
      </c>
      <c r="Q154" s="222">
        <v>0.00081999999999999998</v>
      </c>
      <c r="R154" s="222">
        <f>Q154*H154</f>
        <v>0.36080000000000001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164</v>
      </c>
      <c r="AT154" s="224" t="s">
        <v>130</v>
      </c>
      <c r="AU154" s="224" t="s">
        <v>83</v>
      </c>
      <c r="AY154" s="14" t="s">
        <v>121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164</v>
      </c>
      <c r="BM154" s="224" t="s">
        <v>217</v>
      </c>
    </row>
    <row r="155" s="2" customFormat="1" ht="16.5" customHeight="1">
      <c r="A155" s="35"/>
      <c r="B155" s="36"/>
      <c r="C155" s="212" t="s">
        <v>218</v>
      </c>
      <c r="D155" s="212" t="s">
        <v>124</v>
      </c>
      <c r="E155" s="213" t="s">
        <v>219</v>
      </c>
      <c r="F155" s="214" t="s">
        <v>220</v>
      </c>
      <c r="G155" s="215" t="s">
        <v>127</v>
      </c>
      <c r="H155" s="216">
        <v>208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159</v>
      </c>
      <c r="AT155" s="224" t="s">
        <v>124</v>
      </c>
      <c r="AU155" s="224" t="s">
        <v>83</v>
      </c>
      <c r="AY155" s="14" t="s">
        <v>121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159</v>
      </c>
      <c r="BM155" s="224" t="s">
        <v>221</v>
      </c>
    </row>
    <row r="156" s="2" customFormat="1" ht="16.5" customHeight="1">
      <c r="A156" s="35"/>
      <c r="B156" s="36"/>
      <c r="C156" s="212" t="s">
        <v>222</v>
      </c>
      <c r="D156" s="212" t="s">
        <v>124</v>
      </c>
      <c r="E156" s="213" t="s">
        <v>223</v>
      </c>
      <c r="F156" s="214" t="s">
        <v>224</v>
      </c>
      <c r="G156" s="215" t="s">
        <v>127</v>
      </c>
      <c r="H156" s="216">
        <v>12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159</v>
      </c>
      <c r="AT156" s="224" t="s">
        <v>124</v>
      </c>
      <c r="AU156" s="224" t="s">
        <v>83</v>
      </c>
      <c r="AY156" s="14" t="s">
        <v>121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159</v>
      </c>
      <c r="BM156" s="224" t="s">
        <v>225</v>
      </c>
    </row>
    <row r="157" s="2" customFormat="1" ht="16.5" customHeight="1">
      <c r="A157" s="35"/>
      <c r="B157" s="36"/>
      <c r="C157" s="226" t="s">
        <v>226</v>
      </c>
      <c r="D157" s="226" t="s">
        <v>130</v>
      </c>
      <c r="E157" s="227" t="s">
        <v>227</v>
      </c>
      <c r="F157" s="228" t="s">
        <v>228</v>
      </c>
      <c r="G157" s="229" t="s">
        <v>127</v>
      </c>
      <c r="H157" s="230">
        <v>12</v>
      </c>
      <c r="I157" s="231"/>
      <c r="J157" s="232">
        <f>ROUND(I157*H157,2)</f>
        <v>0</v>
      </c>
      <c r="K157" s="233"/>
      <c r="L157" s="234"/>
      <c r="M157" s="235" t="s">
        <v>1</v>
      </c>
      <c r="N157" s="236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181</v>
      </c>
      <c r="AT157" s="224" t="s">
        <v>130</v>
      </c>
      <c r="AU157" s="224" t="s">
        <v>83</v>
      </c>
      <c r="AY157" s="14" t="s">
        <v>121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159</v>
      </c>
      <c r="BM157" s="224" t="s">
        <v>229</v>
      </c>
    </row>
    <row r="158" s="12" customFormat="1" ht="22.8" customHeight="1">
      <c r="A158" s="12"/>
      <c r="B158" s="196"/>
      <c r="C158" s="197"/>
      <c r="D158" s="198" t="s">
        <v>72</v>
      </c>
      <c r="E158" s="210" t="s">
        <v>230</v>
      </c>
      <c r="F158" s="210" t="s">
        <v>231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SUM(P159:P164)</f>
        <v>0</v>
      </c>
      <c r="Q158" s="204"/>
      <c r="R158" s="205">
        <f>SUM(R159:R164)</f>
        <v>0.037449999999999997</v>
      </c>
      <c r="S158" s="204"/>
      <c r="T158" s="206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83</v>
      </c>
      <c r="AT158" s="208" t="s">
        <v>72</v>
      </c>
      <c r="AU158" s="208" t="s">
        <v>81</v>
      </c>
      <c r="AY158" s="207" t="s">
        <v>121</v>
      </c>
      <c r="BK158" s="209">
        <f>SUM(BK159:BK164)</f>
        <v>0</v>
      </c>
    </row>
    <row r="159" s="2" customFormat="1" ht="24.15" customHeight="1">
      <c r="A159" s="35"/>
      <c r="B159" s="36"/>
      <c r="C159" s="212" t="s">
        <v>232</v>
      </c>
      <c r="D159" s="212" t="s">
        <v>124</v>
      </c>
      <c r="E159" s="213" t="s">
        <v>233</v>
      </c>
      <c r="F159" s="214" t="s">
        <v>234</v>
      </c>
      <c r="G159" s="215" t="s">
        <v>193</v>
      </c>
      <c r="H159" s="216">
        <v>300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159</v>
      </c>
      <c r="AT159" s="224" t="s">
        <v>124</v>
      </c>
      <c r="AU159" s="224" t="s">
        <v>83</v>
      </c>
      <c r="AY159" s="14" t="s">
        <v>121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159</v>
      </c>
      <c r="BM159" s="224" t="s">
        <v>235</v>
      </c>
    </row>
    <row r="160" s="2" customFormat="1" ht="24.15" customHeight="1">
      <c r="A160" s="35"/>
      <c r="B160" s="36"/>
      <c r="C160" s="226" t="s">
        <v>236</v>
      </c>
      <c r="D160" s="226" t="s">
        <v>130</v>
      </c>
      <c r="E160" s="227" t="s">
        <v>237</v>
      </c>
      <c r="F160" s="228" t="s">
        <v>238</v>
      </c>
      <c r="G160" s="229" t="s">
        <v>193</v>
      </c>
      <c r="H160" s="230">
        <v>300</v>
      </c>
      <c r="I160" s="231"/>
      <c r="J160" s="232">
        <f>ROUND(I160*H160,2)</f>
        <v>0</v>
      </c>
      <c r="K160" s="233"/>
      <c r="L160" s="234"/>
      <c r="M160" s="235" t="s">
        <v>1</v>
      </c>
      <c r="N160" s="236" t="s">
        <v>38</v>
      </c>
      <c r="O160" s="88"/>
      <c r="P160" s="222">
        <f>O160*H160</f>
        <v>0</v>
      </c>
      <c r="Q160" s="222">
        <v>6.6000000000000005E-05</v>
      </c>
      <c r="R160" s="222">
        <f>Q160*H160</f>
        <v>0.019800000000000002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164</v>
      </c>
      <c r="AT160" s="224" t="s">
        <v>130</v>
      </c>
      <c r="AU160" s="224" t="s">
        <v>83</v>
      </c>
      <c r="AY160" s="14" t="s">
        <v>121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164</v>
      </c>
      <c r="BM160" s="224" t="s">
        <v>239</v>
      </c>
    </row>
    <row r="161" s="2" customFormat="1" ht="24.15" customHeight="1">
      <c r="A161" s="35"/>
      <c r="B161" s="36"/>
      <c r="C161" s="212" t="s">
        <v>240</v>
      </c>
      <c r="D161" s="212" t="s">
        <v>124</v>
      </c>
      <c r="E161" s="213" t="s">
        <v>241</v>
      </c>
      <c r="F161" s="214" t="s">
        <v>242</v>
      </c>
      <c r="G161" s="215" t="s">
        <v>193</v>
      </c>
      <c r="H161" s="216">
        <v>50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159</v>
      </c>
      <c r="AT161" s="224" t="s">
        <v>124</v>
      </c>
      <c r="AU161" s="224" t="s">
        <v>83</v>
      </c>
      <c r="AY161" s="14" t="s">
        <v>121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159</v>
      </c>
      <c r="BM161" s="224" t="s">
        <v>243</v>
      </c>
    </row>
    <row r="162" s="2" customFormat="1" ht="24.15" customHeight="1">
      <c r="A162" s="35"/>
      <c r="B162" s="36"/>
      <c r="C162" s="226" t="s">
        <v>244</v>
      </c>
      <c r="D162" s="226" t="s">
        <v>130</v>
      </c>
      <c r="E162" s="227" t="s">
        <v>245</v>
      </c>
      <c r="F162" s="228" t="s">
        <v>246</v>
      </c>
      <c r="G162" s="229" t="s">
        <v>193</v>
      </c>
      <c r="H162" s="230">
        <v>50</v>
      </c>
      <c r="I162" s="231"/>
      <c r="J162" s="232">
        <f>ROUND(I162*H162,2)</f>
        <v>0</v>
      </c>
      <c r="K162" s="233"/>
      <c r="L162" s="234"/>
      <c r="M162" s="235" t="s">
        <v>1</v>
      </c>
      <c r="N162" s="236" t="s">
        <v>38</v>
      </c>
      <c r="O162" s="88"/>
      <c r="P162" s="222">
        <f>O162*H162</f>
        <v>0</v>
      </c>
      <c r="Q162" s="222">
        <v>0.00016699999999999999</v>
      </c>
      <c r="R162" s="222">
        <f>Q162*H162</f>
        <v>0.0083499999999999998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164</v>
      </c>
      <c r="AT162" s="224" t="s">
        <v>130</v>
      </c>
      <c r="AU162" s="224" t="s">
        <v>83</v>
      </c>
      <c r="AY162" s="14" t="s">
        <v>121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164</v>
      </c>
      <c r="BM162" s="224" t="s">
        <v>247</v>
      </c>
    </row>
    <row r="163" s="2" customFormat="1" ht="21.75" customHeight="1">
      <c r="A163" s="35"/>
      <c r="B163" s="36"/>
      <c r="C163" s="212" t="s">
        <v>248</v>
      </c>
      <c r="D163" s="212" t="s">
        <v>124</v>
      </c>
      <c r="E163" s="213" t="s">
        <v>249</v>
      </c>
      <c r="F163" s="214" t="s">
        <v>250</v>
      </c>
      <c r="G163" s="215" t="s">
        <v>193</v>
      </c>
      <c r="H163" s="216">
        <v>30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159</v>
      </c>
      <c r="AT163" s="224" t="s">
        <v>124</v>
      </c>
      <c r="AU163" s="224" t="s">
        <v>83</v>
      </c>
      <c r="AY163" s="14" t="s">
        <v>121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159</v>
      </c>
      <c r="BM163" s="224" t="s">
        <v>251</v>
      </c>
    </row>
    <row r="164" s="2" customFormat="1" ht="16.5" customHeight="1">
      <c r="A164" s="35"/>
      <c r="B164" s="36"/>
      <c r="C164" s="226" t="s">
        <v>252</v>
      </c>
      <c r="D164" s="226" t="s">
        <v>130</v>
      </c>
      <c r="E164" s="227" t="s">
        <v>253</v>
      </c>
      <c r="F164" s="228" t="s">
        <v>254</v>
      </c>
      <c r="G164" s="229" t="s">
        <v>193</v>
      </c>
      <c r="H164" s="230">
        <v>30</v>
      </c>
      <c r="I164" s="231"/>
      <c r="J164" s="232">
        <f>ROUND(I164*H164,2)</f>
        <v>0</v>
      </c>
      <c r="K164" s="233"/>
      <c r="L164" s="234"/>
      <c r="M164" s="235" t="s">
        <v>1</v>
      </c>
      <c r="N164" s="236" t="s">
        <v>38</v>
      </c>
      <c r="O164" s="88"/>
      <c r="P164" s="222">
        <f>O164*H164</f>
        <v>0</v>
      </c>
      <c r="Q164" s="222">
        <v>0.00031</v>
      </c>
      <c r="R164" s="222">
        <f>Q164*H164</f>
        <v>0.0092999999999999992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164</v>
      </c>
      <c r="AT164" s="224" t="s">
        <v>130</v>
      </c>
      <c r="AU164" s="224" t="s">
        <v>83</v>
      </c>
      <c r="AY164" s="14" t="s">
        <v>121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164</v>
      </c>
      <c r="BM164" s="224" t="s">
        <v>255</v>
      </c>
    </row>
    <row r="165" s="12" customFormat="1" ht="25.92" customHeight="1">
      <c r="A165" s="12"/>
      <c r="B165" s="196"/>
      <c r="C165" s="197"/>
      <c r="D165" s="198" t="s">
        <v>72</v>
      </c>
      <c r="E165" s="199" t="s">
        <v>256</v>
      </c>
      <c r="F165" s="199" t="s">
        <v>257</v>
      </c>
      <c r="G165" s="197"/>
      <c r="H165" s="197"/>
      <c r="I165" s="200"/>
      <c r="J165" s="201">
        <f>BK165</f>
        <v>0</v>
      </c>
      <c r="K165" s="197"/>
      <c r="L165" s="202"/>
      <c r="M165" s="203"/>
      <c r="N165" s="204"/>
      <c r="O165" s="204"/>
      <c r="P165" s="205">
        <f>SUM(P166:P169)</f>
        <v>0</v>
      </c>
      <c r="Q165" s="204"/>
      <c r="R165" s="205">
        <f>SUM(R166:R169)</f>
        <v>0.1575</v>
      </c>
      <c r="S165" s="204"/>
      <c r="T165" s="206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83</v>
      </c>
      <c r="AT165" s="208" t="s">
        <v>72</v>
      </c>
      <c r="AU165" s="208" t="s">
        <v>73</v>
      </c>
      <c r="AY165" s="207" t="s">
        <v>121</v>
      </c>
      <c r="BK165" s="209">
        <f>SUM(BK166:BK169)</f>
        <v>0</v>
      </c>
    </row>
    <row r="166" s="2" customFormat="1" ht="21.75" customHeight="1">
      <c r="A166" s="35"/>
      <c r="B166" s="36"/>
      <c r="C166" s="212" t="s">
        <v>258</v>
      </c>
      <c r="D166" s="212" t="s">
        <v>124</v>
      </c>
      <c r="E166" s="213" t="s">
        <v>259</v>
      </c>
      <c r="F166" s="214" t="s">
        <v>260</v>
      </c>
      <c r="G166" s="215" t="s">
        <v>127</v>
      </c>
      <c r="H166" s="216">
        <v>70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159</v>
      </c>
      <c r="AT166" s="224" t="s">
        <v>124</v>
      </c>
      <c r="AU166" s="224" t="s">
        <v>81</v>
      </c>
      <c r="AY166" s="14" t="s">
        <v>121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159</v>
      </c>
      <c r="BM166" s="224" t="s">
        <v>261</v>
      </c>
    </row>
    <row r="167" s="2" customFormat="1" ht="16.5" customHeight="1">
      <c r="A167" s="35"/>
      <c r="B167" s="36"/>
      <c r="C167" s="212" t="s">
        <v>262</v>
      </c>
      <c r="D167" s="212" t="s">
        <v>124</v>
      </c>
      <c r="E167" s="213" t="s">
        <v>263</v>
      </c>
      <c r="F167" s="214" t="s">
        <v>264</v>
      </c>
      <c r="G167" s="215" t="s">
        <v>193</v>
      </c>
      <c r="H167" s="216">
        <v>70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159</v>
      </c>
      <c r="AT167" s="224" t="s">
        <v>124</v>
      </c>
      <c r="AU167" s="224" t="s">
        <v>81</v>
      </c>
      <c r="AY167" s="14" t="s">
        <v>121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159</v>
      </c>
      <c r="BM167" s="224" t="s">
        <v>265</v>
      </c>
    </row>
    <row r="168" s="2" customFormat="1" ht="33" customHeight="1">
      <c r="A168" s="35"/>
      <c r="B168" s="36"/>
      <c r="C168" s="226" t="s">
        <v>266</v>
      </c>
      <c r="D168" s="226" t="s">
        <v>130</v>
      </c>
      <c r="E168" s="227" t="s">
        <v>267</v>
      </c>
      <c r="F168" s="228" t="s">
        <v>268</v>
      </c>
      <c r="G168" s="229" t="s">
        <v>193</v>
      </c>
      <c r="H168" s="230">
        <v>70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38</v>
      </c>
      <c r="O168" s="88"/>
      <c r="P168" s="222">
        <f>O168*H168</f>
        <v>0</v>
      </c>
      <c r="Q168" s="222">
        <v>0.0022499999999999998</v>
      </c>
      <c r="R168" s="222">
        <f>Q168*H168</f>
        <v>0.1575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164</v>
      </c>
      <c r="AT168" s="224" t="s">
        <v>130</v>
      </c>
      <c r="AU168" s="224" t="s">
        <v>81</v>
      </c>
      <c r="AY168" s="14" t="s">
        <v>121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164</v>
      </c>
      <c r="BM168" s="224" t="s">
        <v>269</v>
      </c>
    </row>
    <row r="169" s="2" customFormat="1" ht="16.5" customHeight="1">
      <c r="A169" s="35"/>
      <c r="B169" s="36"/>
      <c r="C169" s="212" t="s">
        <v>270</v>
      </c>
      <c r="D169" s="212" t="s">
        <v>124</v>
      </c>
      <c r="E169" s="213" t="s">
        <v>271</v>
      </c>
      <c r="F169" s="214" t="s">
        <v>272</v>
      </c>
      <c r="G169" s="215" t="s">
        <v>193</v>
      </c>
      <c r="H169" s="216">
        <v>70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190</v>
      </c>
      <c r="AT169" s="224" t="s">
        <v>124</v>
      </c>
      <c r="AU169" s="224" t="s">
        <v>81</v>
      </c>
      <c r="AY169" s="14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190</v>
      </c>
      <c r="BM169" s="224" t="s">
        <v>273</v>
      </c>
    </row>
    <row r="170" s="12" customFormat="1" ht="25.92" customHeight="1">
      <c r="A170" s="12"/>
      <c r="B170" s="196"/>
      <c r="C170" s="197"/>
      <c r="D170" s="198" t="s">
        <v>72</v>
      </c>
      <c r="E170" s="199" t="s">
        <v>130</v>
      </c>
      <c r="F170" s="199" t="s">
        <v>274</v>
      </c>
      <c r="G170" s="197"/>
      <c r="H170" s="197"/>
      <c r="I170" s="200"/>
      <c r="J170" s="201">
        <f>BK170</f>
        <v>0</v>
      </c>
      <c r="K170" s="197"/>
      <c r="L170" s="202"/>
      <c r="M170" s="203"/>
      <c r="N170" s="204"/>
      <c r="O170" s="204"/>
      <c r="P170" s="205">
        <f>P171+P174+P186+P189</f>
        <v>0</v>
      </c>
      <c r="Q170" s="204"/>
      <c r="R170" s="205">
        <f>R171+R174+R186+R189</f>
        <v>0.053499999999999999</v>
      </c>
      <c r="S170" s="204"/>
      <c r="T170" s="206">
        <f>T171+T174+T186+T189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7" t="s">
        <v>134</v>
      </c>
      <c r="AT170" s="208" t="s">
        <v>72</v>
      </c>
      <c r="AU170" s="208" t="s">
        <v>73</v>
      </c>
      <c r="AY170" s="207" t="s">
        <v>121</v>
      </c>
      <c r="BK170" s="209">
        <f>BK171+BK174+BK186+BK189</f>
        <v>0</v>
      </c>
    </row>
    <row r="171" s="12" customFormat="1" ht="22.8" customHeight="1">
      <c r="A171" s="12"/>
      <c r="B171" s="196"/>
      <c r="C171" s="197"/>
      <c r="D171" s="198" t="s">
        <v>72</v>
      </c>
      <c r="E171" s="210" t="s">
        <v>275</v>
      </c>
      <c r="F171" s="210" t="s">
        <v>276</v>
      </c>
      <c r="G171" s="197"/>
      <c r="H171" s="197"/>
      <c r="I171" s="200"/>
      <c r="J171" s="211">
        <f>BK171</f>
        <v>0</v>
      </c>
      <c r="K171" s="197"/>
      <c r="L171" s="202"/>
      <c r="M171" s="203"/>
      <c r="N171" s="204"/>
      <c r="O171" s="204"/>
      <c r="P171" s="205">
        <f>SUM(P172:P173)</f>
        <v>0</v>
      </c>
      <c r="Q171" s="204"/>
      <c r="R171" s="205">
        <f>SUM(R172:R173)</f>
        <v>0.0055999999999999991</v>
      </c>
      <c r="S171" s="204"/>
      <c r="T171" s="206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7" t="s">
        <v>81</v>
      </c>
      <c r="AT171" s="208" t="s">
        <v>72</v>
      </c>
      <c r="AU171" s="208" t="s">
        <v>81</v>
      </c>
      <c r="AY171" s="207" t="s">
        <v>121</v>
      </c>
      <c r="BK171" s="209">
        <f>SUM(BK172:BK173)</f>
        <v>0</v>
      </c>
    </row>
    <row r="172" s="2" customFormat="1" ht="37.8" customHeight="1">
      <c r="A172" s="35"/>
      <c r="B172" s="36"/>
      <c r="C172" s="212" t="s">
        <v>277</v>
      </c>
      <c r="D172" s="212" t="s">
        <v>124</v>
      </c>
      <c r="E172" s="213" t="s">
        <v>278</v>
      </c>
      <c r="F172" s="214" t="s">
        <v>279</v>
      </c>
      <c r="G172" s="215" t="s">
        <v>193</v>
      </c>
      <c r="H172" s="216">
        <v>80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159</v>
      </c>
      <c r="AT172" s="224" t="s">
        <v>124</v>
      </c>
      <c r="AU172" s="224" t="s">
        <v>83</v>
      </c>
      <c r="AY172" s="14" t="s">
        <v>121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159</v>
      </c>
      <c r="BM172" s="224" t="s">
        <v>280</v>
      </c>
    </row>
    <row r="173" s="2" customFormat="1" ht="21.75" customHeight="1">
      <c r="A173" s="35"/>
      <c r="B173" s="36"/>
      <c r="C173" s="226" t="s">
        <v>281</v>
      </c>
      <c r="D173" s="226" t="s">
        <v>130</v>
      </c>
      <c r="E173" s="227" t="s">
        <v>282</v>
      </c>
      <c r="F173" s="228" t="s">
        <v>283</v>
      </c>
      <c r="G173" s="229" t="s">
        <v>193</v>
      </c>
      <c r="H173" s="230">
        <v>80</v>
      </c>
      <c r="I173" s="231"/>
      <c r="J173" s="232">
        <f>ROUND(I173*H173,2)</f>
        <v>0</v>
      </c>
      <c r="K173" s="233"/>
      <c r="L173" s="234"/>
      <c r="M173" s="235" t="s">
        <v>1</v>
      </c>
      <c r="N173" s="236" t="s">
        <v>38</v>
      </c>
      <c r="O173" s="88"/>
      <c r="P173" s="222">
        <f>O173*H173</f>
        <v>0</v>
      </c>
      <c r="Q173" s="222">
        <v>6.9999999999999994E-05</v>
      </c>
      <c r="R173" s="222">
        <f>Q173*H173</f>
        <v>0.0055999999999999991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164</v>
      </c>
      <c r="AT173" s="224" t="s">
        <v>130</v>
      </c>
      <c r="AU173" s="224" t="s">
        <v>83</v>
      </c>
      <c r="AY173" s="14" t="s">
        <v>121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164</v>
      </c>
      <c r="BM173" s="224" t="s">
        <v>284</v>
      </c>
    </row>
    <row r="174" s="12" customFormat="1" ht="22.8" customHeight="1">
      <c r="A174" s="12"/>
      <c r="B174" s="196"/>
      <c r="C174" s="197"/>
      <c r="D174" s="198" t="s">
        <v>72</v>
      </c>
      <c r="E174" s="210" t="s">
        <v>285</v>
      </c>
      <c r="F174" s="210" t="s">
        <v>286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SUM(P175:P185)</f>
        <v>0</v>
      </c>
      <c r="Q174" s="204"/>
      <c r="R174" s="205">
        <f>SUM(R175:R185)</f>
        <v>0.047899999999999998</v>
      </c>
      <c r="S174" s="204"/>
      <c r="T174" s="206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134</v>
      </c>
      <c r="AT174" s="208" t="s">
        <v>72</v>
      </c>
      <c r="AU174" s="208" t="s">
        <v>81</v>
      </c>
      <c r="AY174" s="207" t="s">
        <v>121</v>
      </c>
      <c r="BK174" s="209">
        <f>SUM(BK175:BK185)</f>
        <v>0</v>
      </c>
    </row>
    <row r="175" s="2" customFormat="1" ht="44.25" customHeight="1">
      <c r="A175" s="35"/>
      <c r="B175" s="36"/>
      <c r="C175" s="212" t="s">
        <v>287</v>
      </c>
      <c r="D175" s="212" t="s">
        <v>124</v>
      </c>
      <c r="E175" s="213" t="s">
        <v>288</v>
      </c>
      <c r="F175" s="214" t="s">
        <v>289</v>
      </c>
      <c r="G175" s="215" t="s">
        <v>127</v>
      </c>
      <c r="H175" s="216">
        <v>1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159</v>
      </c>
      <c r="AT175" s="224" t="s">
        <v>124</v>
      </c>
      <c r="AU175" s="224" t="s">
        <v>83</v>
      </c>
      <c r="AY175" s="14" t="s">
        <v>121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159</v>
      </c>
      <c r="BM175" s="224" t="s">
        <v>290</v>
      </c>
    </row>
    <row r="176" s="2" customFormat="1" ht="16.5" customHeight="1">
      <c r="A176" s="35"/>
      <c r="B176" s="36"/>
      <c r="C176" s="226" t="s">
        <v>291</v>
      </c>
      <c r="D176" s="226" t="s">
        <v>130</v>
      </c>
      <c r="E176" s="227" t="s">
        <v>292</v>
      </c>
      <c r="F176" s="228" t="s">
        <v>293</v>
      </c>
      <c r="G176" s="229" t="s">
        <v>294</v>
      </c>
      <c r="H176" s="230">
        <v>3</v>
      </c>
      <c r="I176" s="231"/>
      <c r="J176" s="232">
        <f>ROUND(I176*H176,2)</f>
        <v>0</v>
      </c>
      <c r="K176" s="233"/>
      <c r="L176" s="234"/>
      <c r="M176" s="235" t="s">
        <v>1</v>
      </c>
      <c r="N176" s="236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181</v>
      </c>
      <c r="AT176" s="224" t="s">
        <v>130</v>
      </c>
      <c r="AU176" s="224" t="s">
        <v>83</v>
      </c>
      <c r="AY176" s="14" t="s">
        <v>121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159</v>
      </c>
      <c r="BM176" s="224" t="s">
        <v>295</v>
      </c>
    </row>
    <row r="177" s="2" customFormat="1" ht="24.15" customHeight="1">
      <c r="A177" s="35"/>
      <c r="B177" s="36"/>
      <c r="C177" s="212" t="s">
        <v>296</v>
      </c>
      <c r="D177" s="212" t="s">
        <v>124</v>
      </c>
      <c r="E177" s="213" t="s">
        <v>297</v>
      </c>
      <c r="F177" s="214" t="s">
        <v>298</v>
      </c>
      <c r="G177" s="215" t="s">
        <v>193</v>
      </c>
      <c r="H177" s="216">
        <v>30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159</v>
      </c>
      <c r="AT177" s="224" t="s">
        <v>124</v>
      </c>
      <c r="AU177" s="224" t="s">
        <v>83</v>
      </c>
      <c r="AY177" s="14" t="s">
        <v>121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159</v>
      </c>
      <c r="BM177" s="224" t="s">
        <v>299</v>
      </c>
    </row>
    <row r="178" s="2" customFormat="1" ht="16.5" customHeight="1">
      <c r="A178" s="35"/>
      <c r="B178" s="36"/>
      <c r="C178" s="226" t="s">
        <v>300</v>
      </c>
      <c r="D178" s="226" t="s">
        <v>130</v>
      </c>
      <c r="E178" s="227" t="s">
        <v>301</v>
      </c>
      <c r="F178" s="228" t="s">
        <v>302</v>
      </c>
      <c r="G178" s="229" t="s">
        <v>193</v>
      </c>
      <c r="H178" s="230">
        <v>10</v>
      </c>
      <c r="I178" s="231"/>
      <c r="J178" s="232">
        <f>ROUND(I178*H178,2)</f>
        <v>0</v>
      </c>
      <c r="K178" s="233"/>
      <c r="L178" s="234"/>
      <c r="M178" s="235" t="s">
        <v>1</v>
      </c>
      <c r="N178" s="236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181</v>
      </c>
      <c r="AT178" s="224" t="s">
        <v>130</v>
      </c>
      <c r="AU178" s="224" t="s">
        <v>83</v>
      </c>
      <c r="AY178" s="14" t="s">
        <v>121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159</v>
      </c>
      <c r="BM178" s="224" t="s">
        <v>303</v>
      </c>
    </row>
    <row r="179" s="2" customFormat="1" ht="16.5" customHeight="1">
      <c r="A179" s="35"/>
      <c r="B179" s="36"/>
      <c r="C179" s="212" t="s">
        <v>304</v>
      </c>
      <c r="D179" s="212" t="s">
        <v>124</v>
      </c>
      <c r="E179" s="213" t="s">
        <v>305</v>
      </c>
      <c r="F179" s="214" t="s">
        <v>306</v>
      </c>
      <c r="G179" s="215" t="s">
        <v>127</v>
      </c>
      <c r="H179" s="216">
        <v>3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159</v>
      </c>
      <c r="AT179" s="224" t="s">
        <v>124</v>
      </c>
      <c r="AU179" s="224" t="s">
        <v>83</v>
      </c>
      <c r="AY179" s="14" t="s">
        <v>121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159</v>
      </c>
      <c r="BM179" s="224" t="s">
        <v>307</v>
      </c>
    </row>
    <row r="180" s="2" customFormat="1" ht="16.5" customHeight="1">
      <c r="A180" s="35"/>
      <c r="B180" s="36"/>
      <c r="C180" s="226" t="s">
        <v>308</v>
      </c>
      <c r="D180" s="226" t="s">
        <v>130</v>
      </c>
      <c r="E180" s="227" t="s">
        <v>309</v>
      </c>
      <c r="F180" s="228" t="s">
        <v>310</v>
      </c>
      <c r="G180" s="229" t="s">
        <v>127</v>
      </c>
      <c r="H180" s="230">
        <v>3</v>
      </c>
      <c r="I180" s="231"/>
      <c r="J180" s="232">
        <f>ROUND(I180*H180,2)</f>
        <v>0</v>
      </c>
      <c r="K180" s="233"/>
      <c r="L180" s="234"/>
      <c r="M180" s="235" t="s">
        <v>1</v>
      </c>
      <c r="N180" s="236" t="s">
        <v>38</v>
      </c>
      <c r="O180" s="88"/>
      <c r="P180" s="222">
        <f>O180*H180</f>
        <v>0</v>
      </c>
      <c r="Q180" s="222">
        <v>0.0068999999999999999</v>
      </c>
      <c r="R180" s="222">
        <f>Q180*H180</f>
        <v>0.0207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164</v>
      </c>
      <c r="AT180" s="224" t="s">
        <v>130</v>
      </c>
      <c r="AU180" s="224" t="s">
        <v>83</v>
      </c>
      <c r="AY180" s="14" t="s">
        <v>121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164</v>
      </c>
      <c r="BM180" s="224" t="s">
        <v>311</v>
      </c>
    </row>
    <row r="181" s="2" customFormat="1" ht="16.5" customHeight="1">
      <c r="A181" s="35"/>
      <c r="B181" s="36"/>
      <c r="C181" s="212" t="s">
        <v>312</v>
      </c>
      <c r="D181" s="212" t="s">
        <v>124</v>
      </c>
      <c r="E181" s="213" t="s">
        <v>313</v>
      </c>
      <c r="F181" s="214" t="s">
        <v>314</v>
      </c>
      <c r="G181" s="215" t="s">
        <v>193</v>
      </c>
      <c r="H181" s="216">
        <v>120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159</v>
      </c>
      <c r="AT181" s="224" t="s">
        <v>124</v>
      </c>
      <c r="AU181" s="224" t="s">
        <v>83</v>
      </c>
      <c r="AY181" s="14" t="s">
        <v>121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159</v>
      </c>
      <c r="BM181" s="224" t="s">
        <v>315</v>
      </c>
    </row>
    <row r="182" s="2" customFormat="1" ht="21.75" customHeight="1">
      <c r="A182" s="35"/>
      <c r="B182" s="36"/>
      <c r="C182" s="226" t="s">
        <v>316</v>
      </c>
      <c r="D182" s="226" t="s">
        <v>130</v>
      </c>
      <c r="E182" s="227" t="s">
        <v>317</v>
      </c>
      <c r="F182" s="228" t="s">
        <v>318</v>
      </c>
      <c r="G182" s="229" t="s">
        <v>193</v>
      </c>
      <c r="H182" s="230">
        <v>120</v>
      </c>
      <c r="I182" s="231"/>
      <c r="J182" s="232">
        <f>ROUND(I182*H182,2)</f>
        <v>0</v>
      </c>
      <c r="K182" s="233"/>
      <c r="L182" s="234"/>
      <c r="M182" s="235" t="s">
        <v>1</v>
      </c>
      <c r="N182" s="236" t="s">
        <v>38</v>
      </c>
      <c r="O182" s="88"/>
      <c r="P182" s="222">
        <f>O182*H182</f>
        <v>0</v>
      </c>
      <c r="Q182" s="222">
        <v>6.0000000000000002E-05</v>
      </c>
      <c r="R182" s="222">
        <f>Q182*H182</f>
        <v>0.0071999999999999998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164</v>
      </c>
      <c r="AT182" s="224" t="s">
        <v>130</v>
      </c>
      <c r="AU182" s="224" t="s">
        <v>83</v>
      </c>
      <c r="AY182" s="14" t="s">
        <v>121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164</v>
      </c>
      <c r="BM182" s="224" t="s">
        <v>319</v>
      </c>
    </row>
    <row r="183" s="2" customFormat="1" ht="16.5" customHeight="1">
      <c r="A183" s="35"/>
      <c r="B183" s="36"/>
      <c r="C183" s="212" t="s">
        <v>320</v>
      </c>
      <c r="D183" s="212" t="s">
        <v>124</v>
      </c>
      <c r="E183" s="213" t="s">
        <v>321</v>
      </c>
      <c r="F183" s="214" t="s">
        <v>322</v>
      </c>
      <c r="G183" s="215" t="s">
        <v>193</v>
      </c>
      <c r="H183" s="216">
        <v>80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159</v>
      </c>
      <c r="AT183" s="224" t="s">
        <v>124</v>
      </c>
      <c r="AU183" s="224" t="s">
        <v>83</v>
      </c>
      <c r="AY183" s="14" t="s">
        <v>121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159</v>
      </c>
      <c r="BM183" s="224" t="s">
        <v>323</v>
      </c>
    </row>
    <row r="184" s="2" customFormat="1" ht="21.75" customHeight="1">
      <c r="A184" s="35"/>
      <c r="B184" s="36"/>
      <c r="C184" s="226" t="s">
        <v>324</v>
      </c>
      <c r="D184" s="226" t="s">
        <v>130</v>
      </c>
      <c r="E184" s="227" t="s">
        <v>325</v>
      </c>
      <c r="F184" s="228" t="s">
        <v>326</v>
      </c>
      <c r="G184" s="229" t="s">
        <v>193</v>
      </c>
      <c r="H184" s="230">
        <v>80</v>
      </c>
      <c r="I184" s="231"/>
      <c r="J184" s="232">
        <f>ROUND(I184*H184,2)</f>
        <v>0</v>
      </c>
      <c r="K184" s="233"/>
      <c r="L184" s="234"/>
      <c r="M184" s="235" t="s">
        <v>1</v>
      </c>
      <c r="N184" s="236" t="s">
        <v>38</v>
      </c>
      <c r="O184" s="88"/>
      <c r="P184" s="222">
        <f>O184*H184</f>
        <v>0</v>
      </c>
      <c r="Q184" s="222">
        <v>0.00020000000000000001</v>
      </c>
      <c r="R184" s="222">
        <f>Q184*H184</f>
        <v>0.016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164</v>
      </c>
      <c r="AT184" s="224" t="s">
        <v>130</v>
      </c>
      <c r="AU184" s="224" t="s">
        <v>83</v>
      </c>
      <c r="AY184" s="14" t="s">
        <v>121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164</v>
      </c>
      <c r="BM184" s="224" t="s">
        <v>327</v>
      </c>
    </row>
    <row r="185" s="2" customFormat="1" ht="16.5" customHeight="1">
      <c r="A185" s="35"/>
      <c r="B185" s="36"/>
      <c r="C185" s="212" t="s">
        <v>328</v>
      </c>
      <c r="D185" s="212" t="s">
        <v>124</v>
      </c>
      <c r="E185" s="213" t="s">
        <v>329</v>
      </c>
      <c r="F185" s="214" t="s">
        <v>330</v>
      </c>
      <c r="G185" s="215" t="s">
        <v>127</v>
      </c>
      <c r="H185" s="216">
        <v>4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0.001</v>
      </c>
      <c r="R185" s="222">
        <f>Q185*H185</f>
        <v>0.0040000000000000001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159</v>
      </c>
      <c r="AT185" s="224" t="s">
        <v>124</v>
      </c>
      <c r="AU185" s="224" t="s">
        <v>83</v>
      </c>
      <c r="AY185" s="14" t="s">
        <v>121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159</v>
      </c>
      <c r="BM185" s="224" t="s">
        <v>331</v>
      </c>
    </row>
    <row r="186" s="12" customFormat="1" ht="22.8" customHeight="1">
      <c r="A186" s="12"/>
      <c r="B186" s="196"/>
      <c r="C186" s="197"/>
      <c r="D186" s="198" t="s">
        <v>72</v>
      </c>
      <c r="E186" s="210" t="s">
        <v>332</v>
      </c>
      <c r="F186" s="210" t="s">
        <v>333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SUM(P187:P188)</f>
        <v>0</v>
      </c>
      <c r="Q186" s="204"/>
      <c r="R186" s="205">
        <f>SUM(R187:R188)</f>
        <v>0</v>
      </c>
      <c r="S186" s="204"/>
      <c r="T186" s="206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134</v>
      </c>
      <c r="AT186" s="208" t="s">
        <v>72</v>
      </c>
      <c r="AU186" s="208" t="s">
        <v>81</v>
      </c>
      <c r="AY186" s="207" t="s">
        <v>121</v>
      </c>
      <c r="BK186" s="209">
        <f>SUM(BK187:BK188)</f>
        <v>0</v>
      </c>
    </row>
    <row r="187" s="2" customFormat="1" ht="16.5" customHeight="1">
      <c r="A187" s="35"/>
      <c r="B187" s="36"/>
      <c r="C187" s="212" t="s">
        <v>334</v>
      </c>
      <c r="D187" s="212" t="s">
        <v>124</v>
      </c>
      <c r="E187" s="213" t="s">
        <v>335</v>
      </c>
      <c r="F187" s="214" t="s">
        <v>336</v>
      </c>
      <c r="G187" s="215" t="s">
        <v>152</v>
      </c>
      <c r="H187" s="216">
        <v>1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159</v>
      </c>
      <c r="AT187" s="224" t="s">
        <v>124</v>
      </c>
      <c r="AU187" s="224" t="s">
        <v>83</v>
      </c>
      <c r="AY187" s="14" t="s">
        <v>121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159</v>
      </c>
      <c r="BM187" s="224" t="s">
        <v>337</v>
      </c>
    </row>
    <row r="188" s="2" customFormat="1" ht="16.5" customHeight="1">
      <c r="A188" s="35"/>
      <c r="B188" s="36"/>
      <c r="C188" s="212" t="s">
        <v>338</v>
      </c>
      <c r="D188" s="212" t="s">
        <v>124</v>
      </c>
      <c r="E188" s="213" t="s">
        <v>339</v>
      </c>
      <c r="F188" s="214" t="s">
        <v>340</v>
      </c>
      <c r="G188" s="215" t="s">
        <v>127</v>
      </c>
      <c r="H188" s="216">
        <v>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159</v>
      </c>
      <c r="AT188" s="224" t="s">
        <v>124</v>
      </c>
      <c r="AU188" s="224" t="s">
        <v>83</v>
      </c>
      <c r="AY188" s="14" t="s">
        <v>121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159</v>
      </c>
      <c r="BM188" s="224" t="s">
        <v>341</v>
      </c>
    </row>
    <row r="189" s="12" customFormat="1" ht="22.8" customHeight="1">
      <c r="A189" s="12"/>
      <c r="B189" s="196"/>
      <c r="C189" s="197"/>
      <c r="D189" s="198" t="s">
        <v>72</v>
      </c>
      <c r="E189" s="210" t="s">
        <v>342</v>
      </c>
      <c r="F189" s="210" t="s">
        <v>343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SUM(P190:P194)</f>
        <v>0</v>
      </c>
      <c r="Q189" s="204"/>
      <c r="R189" s="205">
        <f>SUM(R190:R194)</f>
        <v>0</v>
      </c>
      <c r="S189" s="204"/>
      <c r="T189" s="206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120</v>
      </c>
      <c r="AT189" s="208" t="s">
        <v>72</v>
      </c>
      <c r="AU189" s="208" t="s">
        <v>81</v>
      </c>
      <c r="AY189" s="207" t="s">
        <v>121</v>
      </c>
      <c r="BK189" s="209">
        <f>SUM(BK190:BK194)</f>
        <v>0</v>
      </c>
    </row>
    <row r="190" s="2" customFormat="1" ht="24.15" customHeight="1">
      <c r="A190" s="35"/>
      <c r="B190" s="36"/>
      <c r="C190" s="212" t="s">
        <v>344</v>
      </c>
      <c r="D190" s="212" t="s">
        <v>124</v>
      </c>
      <c r="E190" s="213" t="s">
        <v>345</v>
      </c>
      <c r="F190" s="214" t="s">
        <v>346</v>
      </c>
      <c r="G190" s="215" t="s">
        <v>347</v>
      </c>
      <c r="H190" s="216">
        <v>64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348</v>
      </c>
      <c r="AT190" s="224" t="s">
        <v>124</v>
      </c>
      <c r="AU190" s="224" t="s">
        <v>83</v>
      </c>
      <c r="AY190" s="14" t="s">
        <v>121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348</v>
      </c>
      <c r="BM190" s="224" t="s">
        <v>349</v>
      </c>
    </row>
    <row r="191" s="2" customFormat="1" ht="16.5" customHeight="1">
      <c r="A191" s="35"/>
      <c r="B191" s="36"/>
      <c r="C191" s="212" t="s">
        <v>350</v>
      </c>
      <c r="D191" s="212" t="s">
        <v>124</v>
      </c>
      <c r="E191" s="213" t="s">
        <v>351</v>
      </c>
      <c r="F191" s="214" t="s">
        <v>352</v>
      </c>
      <c r="G191" s="215" t="s">
        <v>347</v>
      </c>
      <c r="H191" s="216">
        <v>24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128</v>
      </c>
      <c r="AT191" s="224" t="s">
        <v>124</v>
      </c>
      <c r="AU191" s="224" t="s">
        <v>83</v>
      </c>
      <c r="AY191" s="14" t="s">
        <v>121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81</v>
      </c>
      <c r="BK191" s="225">
        <f>ROUND(I191*H191,2)</f>
        <v>0</v>
      </c>
      <c r="BL191" s="14" t="s">
        <v>128</v>
      </c>
      <c r="BM191" s="224" t="s">
        <v>353</v>
      </c>
    </row>
    <row r="192" s="2" customFormat="1" ht="16.5" customHeight="1">
      <c r="A192" s="35"/>
      <c r="B192" s="36"/>
      <c r="C192" s="212" t="s">
        <v>354</v>
      </c>
      <c r="D192" s="212" t="s">
        <v>124</v>
      </c>
      <c r="E192" s="213" t="s">
        <v>355</v>
      </c>
      <c r="F192" s="214" t="s">
        <v>356</v>
      </c>
      <c r="G192" s="215" t="s">
        <v>347</v>
      </c>
      <c r="H192" s="216">
        <v>48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128</v>
      </c>
      <c r="AT192" s="224" t="s">
        <v>124</v>
      </c>
      <c r="AU192" s="224" t="s">
        <v>83</v>
      </c>
      <c r="AY192" s="14" t="s">
        <v>121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128</v>
      </c>
      <c r="BM192" s="224" t="s">
        <v>357</v>
      </c>
    </row>
    <row r="193" s="2" customFormat="1" ht="16.5" customHeight="1">
      <c r="A193" s="35"/>
      <c r="B193" s="36"/>
      <c r="C193" s="212" t="s">
        <v>358</v>
      </c>
      <c r="D193" s="212" t="s">
        <v>124</v>
      </c>
      <c r="E193" s="213" t="s">
        <v>359</v>
      </c>
      <c r="F193" s="214" t="s">
        <v>360</v>
      </c>
      <c r="G193" s="215" t="s">
        <v>347</v>
      </c>
      <c r="H193" s="216">
        <v>12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128</v>
      </c>
      <c r="AT193" s="224" t="s">
        <v>124</v>
      </c>
      <c r="AU193" s="224" t="s">
        <v>83</v>
      </c>
      <c r="AY193" s="14" t="s">
        <v>121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81</v>
      </c>
      <c r="BK193" s="225">
        <f>ROUND(I193*H193,2)</f>
        <v>0</v>
      </c>
      <c r="BL193" s="14" t="s">
        <v>128</v>
      </c>
      <c r="BM193" s="224" t="s">
        <v>361</v>
      </c>
    </row>
    <row r="194" s="2" customFormat="1" ht="16.5" customHeight="1">
      <c r="A194" s="35"/>
      <c r="B194" s="36"/>
      <c r="C194" s="212" t="s">
        <v>362</v>
      </c>
      <c r="D194" s="212" t="s">
        <v>124</v>
      </c>
      <c r="E194" s="213" t="s">
        <v>363</v>
      </c>
      <c r="F194" s="214" t="s">
        <v>364</v>
      </c>
      <c r="G194" s="215" t="s">
        <v>347</v>
      </c>
      <c r="H194" s="216">
        <v>18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159</v>
      </c>
      <c r="AT194" s="224" t="s">
        <v>124</v>
      </c>
      <c r="AU194" s="224" t="s">
        <v>83</v>
      </c>
      <c r="AY194" s="14" t="s">
        <v>121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159</v>
      </c>
      <c r="BM194" s="224" t="s">
        <v>365</v>
      </c>
    </row>
    <row r="195" s="12" customFormat="1" ht="25.92" customHeight="1">
      <c r="A195" s="12"/>
      <c r="B195" s="196"/>
      <c r="C195" s="197"/>
      <c r="D195" s="198" t="s">
        <v>72</v>
      </c>
      <c r="E195" s="199" t="s">
        <v>366</v>
      </c>
      <c r="F195" s="199" t="s">
        <v>367</v>
      </c>
      <c r="G195" s="197"/>
      <c r="H195" s="197"/>
      <c r="I195" s="200"/>
      <c r="J195" s="201">
        <f>BK195</f>
        <v>0</v>
      </c>
      <c r="K195" s="197"/>
      <c r="L195" s="202"/>
      <c r="M195" s="203"/>
      <c r="N195" s="204"/>
      <c r="O195" s="204"/>
      <c r="P195" s="205">
        <f>P196+P200</f>
        <v>0</v>
      </c>
      <c r="Q195" s="204"/>
      <c r="R195" s="205">
        <f>R196+R200</f>
        <v>0</v>
      </c>
      <c r="S195" s="204"/>
      <c r="T195" s="206">
        <f>T196+T200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141</v>
      </c>
      <c r="AT195" s="208" t="s">
        <v>72</v>
      </c>
      <c r="AU195" s="208" t="s">
        <v>73</v>
      </c>
      <c r="AY195" s="207" t="s">
        <v>121</v>
      </c>
      <c r="BK195" s="209">
        <f>BK196+BK200</f>
        <v>0</v>
      </c>
    </row>
    <row r="196" s="12" customFormat="1" ht="22.8" customHeight="1">
      <c r="A196" s="12"/>
      <c r="B196" s="196"/>
      <c r="C196" s="197"/>
      <c r="D196" s="198" t="s">
        <v>72</v>
      </c>
      <c r="E196" s="210" t="s">
        <v>368</v>
      </c>
      <c r="F196" s="210" t="s">
        <v>369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SUM(P197:P199)</f>
        <v>0</v>
      </c>
      <c r="Q196" s="204"/>
      <c r="R196" s="205">
        <f>SUM(R197:R199)</f>
        <v>0</v>
      </c>
      <c r="S196" s="204"/>
      <c r="T196" s="206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141</v>
      </c>
      <c r="AT196" s="208" t="s">
        <v>72</v>
      </c>
      <c r="AU196" s="208" t="s">
        <v>81</v>
      </c>
      <c r="AY196" s="207" t="s">
        <v>121</v>
      </c>
      <c r="BK196" s="209">
        <f>SUM(BK197:BK199)</f>
        <v>0</v>
      </c>
    </row>
    <row r="197" s="2" customFormat="1" ht="16.5" customHeight="1">
      <c r="A197" s="35"/>
      <c r="B197" s="36"/>
      <c r="C197" s="212" t="s">
        <v>370</v>
      </c>
      <c r="D197" s="212" t="s">
        <v>124</v>
      </c>
      <c r="E197" s="213" t="s">
        <v>371</v>
      </c>
      <c r="F197" s="214" t="s">
        <v>372</v>
      </c>
      <c r="G197" s="215" t="s">
        <v>127</v>
      </c>
      <c r="H197" s="216">
        <v>4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348</v>
      </c>
      <c r="AT197" s="224" t="s">
        <v>124</v>
      </c>
      <c r="AU197" s="224" t="s">
        <v>83</v>
      </c>
      <c r="AY197" s="14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348</v>
      </c>
      <c r="BM197" s="224" t="s">
        <v>373</v>
      </c>
    </row>
    <row r="198" s="2" customFormat="1" ht="16.5" customHeight="1">
      <c r="A198" s="35"/>
      <c r="B198" s="36"/>
      <c r="C198" s="212" t="s">
        <v>374</v>
      </c>
      <c r="D198" s="212" t="s">
        <v>124</v>
      </c>
      <c r="E198" s="213" t="s">
        <v>375</v>
      </c>
      <c r="F198" s="214" t="s">
        <v>376</v>
      </c>
      <c r="G198" s="215" t="s">
        <v>127</v>
      </c>
      <c r="H198" s="216">
        <v>1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348</v>
      </c>
      <c r="AT198" s="224" t="s">
        <v>124</v>
      </c>
      <c r="AU198" s="224" t="s">
        <v>83</v>
      </c>
      <c r="AY198" s="14" t="s">
        <v>121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348</v>
      </c>
      <c r="BM198" s="224" t="s">
        <v>377</v>
      </c>
    </row>
    <row r="199" s="2" customFormat="1" ht="16.5" customHeight="1">
      <c r="A199" s="35"/>
      <c r="B199" s="36"/>
      <c r="C199" s="212" t="s">
        <v>378</v>
      </c>
      <c r="D199" s="212" t="s">
        <v>124</v>
      </c>
      <c r="E199" s="213" t="s">
        <v>379</v>
      </c>
      <c r="F199" s="214" t="s">
        <v>380</v>
      </c>
      <c r="G199" s="215" t="s">
        <v>127</v>
      </c>
      <c r="H199" s="216">
        <v>1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348</v>
      </c>
      <c r="AT199" s="224" t="s">
        <v>124</v>
      </c>
      <c r="AU199" s="224" t="s">
        <v>83</v>
      </c>
      <c r="AY199" s="14" t="s">
        <v>121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348</v>
      </c>
      <c r="BM199" s="224" t="s">
        <v>381</v>
      </c>
    </row>
    <row r="200" s="12" customFormat="1" ht="22.8" customHeight="1">
      <c r="A200" s="12"/>
      <c r="B200" s="196"/>
      <c r="C200" s="197"/>
      <c r="D200" s="198" t="s">
        <v>72</v>
      </c>
      <c r="E200" s="210" t="s">
        <v>382</v>
      </c>
      <c r="F200" s="210" t="s">
        <v>383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SUM(P201:P204)</f>
        <v>0</v>
      </c>
      <c r="Q200" s="204"/>
      <c r="R200" s="205">
        <f>SUM(R201:R204)</f>
        <v>0</v>
      </c>
      <c r="S200" s="204"/>
      <c r="T200" s="206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141</v>
      </c>
      <c r="AT200" s="208" t="s">
        <v>72</v>
      </c>
      <c r="AU200" s="208" t="s">
        <v>81</v>
      </c>
      <c r="AY200" s="207" t="s">
        <v>121</v>
      </c>
      <c r="BK200" s="209">
        <f>SUM(BK201:BK204)</f>
        <v>0</v>
      </c>
    </row>
    <row r="201" s="2" customFormat="1" ht="16.5" customHeight="1">
      <c r="A201" s="35"/>
      <c r="B201" s="36"/>
      <c r="C201" s="212" t="s">
        <v>384</v>
      </c>
      <c r="D201" s="212" t="s">
        <v>124</v>
      </c>
      <c r="E201" s="213" t="s">
        <v>385</v>
      </c>
      <c r="F201" s="214" t="s">
        <v>386</v>
      </c>
      <c r="G201" s="215" t="s">
        <v>127</v>
      </c>
      <c r="H201" s="216">
        <v>1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348</v>
      </c>
      <c r="AT201" s="224" t="s">
        <v>124</v>
      </c>
      <c r="AU201" s="224" t="s">
        <v>83</v>
      </c>
      <c r="AY201" s="14" t="s">
        <v>121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348</v>
      </c>
      <c r="BM201" s="224" t="s">
        <v>387</v>
      </c>
    </row>
    <row r="202" s="2" customFormat="1" ht="16.5" customHeight="1">
      <c r="A202" s="35"/>
      <c r="B202" s="36"/>
      <c r="C202" s="212" t="s">
        <v>388</v>
      </c>
      <c r="D202" s="212" t="s">
        <v>124</v>
      </c>
      <c r="E202" s="213" t="s">
        <v>389</v>
      </c>
      <c r="F202" s="214" t="s">
        <v>390</v>
      </c>
      <c r="G202" s="215" t="s">
        <v>127</v>
      </c>
      <c r="H202" s="216">
        <v>1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348</v>
      </c>
      <c r="AT202" s="224" t="s">
        <v>124</v>
      </c>
      <c r="AU202" s="224" t="s">
        <v>83</v>
      </c>
      <c r="AY202" s="14" t="s">
        <v>121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348</v>
      </c>
      <c r="BM202" s="224" t="s">
        <v>391</v>
      </c>
    </row>
    <row r="203" s="2" customFormat="1" ht="16.5" customHeight="1">
      <c r="A203" s="35"/>
      <c r="B203" s="36"/>
      <c r="C203" s="212" t="s">
        <v>392</v>
      </c>
      <c r="D203" s="212" t="s">
        <v>124</v>
      </c>
      <c r="E203" s="213" t="s">
        <v>393</v>
      </c>
      <c r="F203" s="214" t="s">
        <v>394</v>
      </c>
      <c r="G203" s="215" t="s">
        <v>127</v>
      </c>
      <c r="H203" s="216">
        <v>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348</v>
      </c>
      <c r="AT203" s="224" t="s">
        <v>124</v>
      </c>
      <c r="AU203" s="224" t="s">
        <v>83</v>
      </c>
      <c r="AY203" s="14" t="s">
        <v>121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348</v>
      </c>
      <c r="BM203" s="224" t="s">
        <v>395</v>
      </c>
    </row>
    <row r="204" s="2" customFormat="1" ht="16.5" customHeight="1">
      <c r="A204" s="35"/>
      <c r="B204" s="36"/>
      <c r="C204" s="212" t="s">
        <v>396</v>
      </c>
      <c r="D204" s="212" t="s">
        <v>124</v>
      </c>
      <c r="E204" s="213" t="s">
        <v>397</v>
      </c>
      <c r="F204" s="214" t="s">
        <v>398</v>
      </c>
      <c r="G204" s="215" t="s">
        <v>127</v>
      </c>
      <c r="H204" s="216">
        <v>1</v>
      </c>
      <c r="I204" s="217"/>
      <c r="J204" s="218">
        <f>ROUND(I204*H204,2)</f>
        <v>0</v>
      </c>
      <c r="K204" s="219"/>
      <c r="L204" s="41"/>
      <c r="M204" s="237" t="s">
        <v>1</v>
      </c>
      <c r="N204" s="238" t="s">
        <v>38</v>
      </c>
      <c r="O204" s="239"/>
      <c r="P204" s="240">
        <f>O204*H204</f>
        <v>0</v>
      </c>
      <c r="Q204" s="240">
        <v>0</v>
      </c>
      <c r="R204" s="240">
        <f>Q204*H204</f>
        <v>0</v>
      </c>
      <c r="S204" s="240">
        <v>0</v>
      </c>
      <c r="T204" s="24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348</v>
      </c>
      <c r="AT204" s="224" t="s">
        <v>124</v>
      </c>
      <c r="AU204" s="224" t="s">
        <v>83</v>
      </c>
      <c r="AY204" s="14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348</v>
      </c>
      <c r="BM204" s="224" t="s">
        <v>399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uikaZn7YxGDgCYtqBXjNT/4lNiaOImp/bleva75HW5jZNrgrK/FZNRriOcK3tI0vRBjWS4h7/NZ6G+vYme+PKw==" hashValue="/Gk6p6/b8dtc40QYOgJqJVW8MpcHd/GFT398ZGKgbzB9XdvpMYJ9lJBi2Cp569vpdJonGnYN84QBRK4zpP2xAA==" algorithmName="SHA-512" password="CC35"/>
  <autoFilter ref="C128:K20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2021-10-21T19:44:54Z</dcterms:created>
  <dcterms:modified xsi:type="dcterms:W3CDTF">2021-10-21T19:44:56Z</dcterms:modified>
</cp:coreProperties>
</file>